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貨物関係\共有デスクトップPC（TPBKMTDT001）フォルダ\業務２\!!作成データ\平成３０年度\★貨物法改正（議法）\★標準的な運賃\令和６年度標準的運賃に係る実態調査 第2回（3月実施予定）\05_アンケート用紙質問調整\"/>
    </mc:Choice>
  </mc:AlternateContent>
  <xr:revisionPtr revIDLastSave="0" documentId="13_ncr:1_{B157F3CE-942B-49E0-BFDF-838E2954D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回答票" sheetId="2" r:id="rId1"/>
    <sheet name="標準的運賃算出シート" sheetId="4" r:id="rId2"/>
    <sheet name="R2標準的運賃算出" sheetId="5" state="hidden" r:id="rId3"/>
  </sheets>
  <definedNames>
    <definedName name="_xlnm.Print_Area" localSheetId="2">'R2標準的運賃算出'!$A$4:$K$45</definedName>
    <definedName name="_xlnm.Print_Area" localSheetId="0">回答票!$B$1:$P$99</definedName>
    <definedName name="_xlnm.Print_Area" localSheetId="1">標準的運賃算出シート!$A$5:$DG$45</definedName>
    <definedName name="_xlnm.Print_Titles" localSheetId="2">'R2標準的運賃算出'!$A:$C</definedName>
    <definedName name="_xlnm.Print_Titles" localSheetId="0">回答票!$7:$9</definedName>
    <definedName name="_xlnm.Print_Titles" localSheetId="1">標準的運賃算出シート!$A:$C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5" l="1"/>
  <c r="I6" i="5"/>
  <c r="J6" i="5"/>
  <c r="K6" i="5"/>
  <c r="H6" i="5"/>
  <c r="I15" i="5"/>
  <c r="J15" i="5"/>
  <c r="K15" i="5"/>
  <c r="H15" i="5"/>
  <c r="I14" i="5"/>
  <c r="J14" i="5"/>
  <c r="K14" i="5"/>
  <c r="H14" i="5"/>
  <c r="E12" i="5"/>
  <c r="F12" i="5"/>
  <c r="G12" i="5"/>
  <c r="D12" i="5"/>
  <c r="E6" i="5"/>
  <c r="F6" i="5"/>
  <c r="G6" i="5"/>
  <c r="D6" i="5"/>
  <c r="Q15" i="4" l="1"/>
  <c r="Q107" i="4" s="1"/>
  <c r="Q119" i="4" s="1"/>
  <c r="R15" i="4"/>
  <c r="S15" i="4"/>
  <c r="S107" i="4" s="1"/>
  <c r="P15" i="4"/>
  <c r="P107" i="4" s="1"/>
  <c r="P119" i="4" s="1"/>
  <c r="Q14" i="4"/>
  <c r="Q106" i="4" s="1"/>
  <c r="Q123" i="4" s="1"/>
  <c r="R14" i="4"/>
  <c r="R106" i="4" s="1"/>
  <c r="R123" i="4" s="1"/>
  <c r="S14" i="4"/>
  <c r="S106" i="4" s="1"/>
  <c r="P14" i="4"/>
  <c r="P106" i="4" s="1"/>
  <c r="P123" i="4" s="1"/>
  <c r="M12" i="4"/>
  <c r="M71" i="4" s="1"/>
  <c r="M74" i="4" s="1"/>
  <c r="N12" i="4"/>
  <c r="N71" i="4" s="1"/>
  <c r="N74" i="4" s="1"/>
  <c r="O12" i="4"/>
  <c r="O87" i="4" s="1"/>
  <c r="O89" i="4" s="1"/>
  <c r="L12" i="4"/>
  <c r="L87" i="4" s="1"/>
  <c r="L89" i="4" s="1"/>
  <c r="M6" i="4"/>
  <c r="M172" i="4" s="1"/>
  <c r="N6" i="4"/>
  <c r="N175" i="4" s="1"/>
  <c r="O6" i="4"/>
  <c r="O21" i="4" s="1"/>
  <c r="P6" i="4"/>
  <c r="P175" i="4" s="1"/>
  <c r="Q6" i="4"/>
  <c r="R6" i="4"/>
  <c r="R21" i="4" s="1"/>
  <c r="S6" i="4"/>
  <c r="S175" i="4" s="1"/>
  <c r="L6" i="4"/>
  <c r="L175" i="4" s="1"/>
  <c r="S971" i="4"/>
  <c r="S972" i="4" s="1"/>
  <c r="S950" i="4"/>
  <c r="S951" i="4" s="1"/>
  <c r="S929" i="4"/>
  <c r="S930" i="4" s="1"/>
  <c r="S908" i="4"/>
  <c r="Q175" i="4"/>
  <c r="S172" i="4"/>
  <c r="Q172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Q159" i="4" s="1"/>
  <c r="Q173" i="4" s="1"/>
  <c r="P156" i="4"/>
  <c r="P159" i="4" s="1"/>
  <c r="P173" i="4" s="1"/>
  <c r="O156" i="4"/>
  <c r="O159" i="4" s="1"/>
  <c r="N156" i="4"/>
  <c r="N159" i="4" s="1"/>
  <c r="N173" i="4" s="1"/>
  <c r="M156" i="4"/>
  <c r="L156" i="4"/>
  <c r="S133" i="4"/>
  <c r="R133" i="4"/>
  <c r="Q133" i="4"/>
  <c r="P133" i="4"/>
  <c r="O133" i="4"/>
  <c r="N133" i="4"/>
  <c r="M133" i="4"/>
  <c r="L133" i="4"/>
  <c r="S130" i="4"/>
  <c r="S142" i="4" s="1"/>
  <c r="R130" i="4"/>
  <c r="R142" i="4" s="1"/>
  <c r="Q130" i="4"/>
  <c r="Q142" i="4" s="1"/>
  <c r="P130" i="4"/>
  <c r="P142" i="4" s="1"/>
  <c r="O130" i="4"/>
  <c r="O142" i="4" s="1"/>
  <c r="N130" i="4"/>
  <c r="N142" i="4" s="1"/>
  <c r="M130" i="4"/>
  <c r="M142" i="4" s="1"/>
  <c r="L130" i="4"/>
  <c r="L140" i="4" s="1"/>
  <c r="S129" i="4"/>
  <c r="S145" i="4" s="1"/>
  <c r="R129" i="4"/>
  <c r="R146" i="4" s="1"/>
  <c r="Q129" i="4"/>
  <c r="Q146" i="4" s="1"/>
  <c r="P129" i="4"/>
  <c r="P146" i="4" s="1"/>
  <c r="O129" i="4"/>
  <c r="O146" i="4" s="1"/>
  <c r="N129" i="4"/>
  <c r="N146" i="4" s="1"/>
  <c r="M129" i="4"/>
  <c r="M146" i="4" s="1"/>
  <c r="L129" i="4"/>
  <c r="L146" i="4" s="1"/>
  <c r="S127" i="4"/>
  <c r="R127" i="4"/>
  <c r="Q127" i="4"/>
  <c r="P127" i="4"/>
  <c r="O127" i="4"/>
  <c r="N127" i="4"/>
  <c r="M127" i="4"/>
  <c r="L127" i="4"/>
  <c r="S110" i="4"/>
  <c r="R110" i="4"/>
  <c r="Q110" i="4"/>
  <c r="P110" i="4"/>
  <c r="O110" i="4"/>
  <c r="N110" i="4"/>
  <c r="M110" i="4"/>
  <c r="L110" i="4"/>
  <c r="R107" i="4"/>
  <c r="R119" i="4" s="1"/>
  <c r="O107" i="4"/>
  <c r="O118" i="4" s="1"/>
  <c r="N107" i="4"/>
  <c r="N119" i="4" s="1"/>
  <c r="M107" i="4"/>
  <c r="M119" i="4" s="1"/>
  <c r="L107" i="4"/>
  <c r="L116" i="4" s="1"/>
  <c r="O106" i="4"/>
  <c r="O122" i="4" s="1"/>
  <c r="N106" i="4"/>
  <c r="N123" i="4" s="1"/>
  <c r="M106" i="4"/>
  <c r="M123" i="4" s="1"/>
  <c r="L106" i="4"/>
  <c r="L122" i="4" s="1"/>
  <c r="P104" i="4"/>
  <c r="O104" i="4"/>
  <c r="O143" i="4" s="1"/>
  <c r="N104" i="4"/>
  <c r="N143" i="4" s="1"/>
  <c r="M104" i="4"/>
  <c r="M143" i="4" s="1"/>
  <c r="L104" i="4"/>
  <c r="L120" i="4" s="1"/>
  <c r="S88" i="4"/>
  <c r="S90" i="4" s="1"/>
  <c r="R88" i="4"/>
  <c r="R90" i="4" s="1"/>
  <c r="Q88" i="4"/>
  <c r="Q90" i="4" s="1"/>
  <c r="P88" i="4"/>
  <c r="P90" i="4" s="1"/>
  <c r="M88" i="4"/>
  <c r="M90" i="4" s="1"/>
  <c r="S87" i="4"/>
  <c r="S89" i="4" s="1"/>
  <c r="R87" i="4"/>
  <c r="R89" i="4" s="1"/>
  <c r="Q87" i="4"/>
  <c r="Q89" i="4" s="1"/>
  <c r="P87" i="4"/>
  <c r="P89" i="4" s="1"/>
  <c r="M87" i="4"/>
  <c r="M89" i="4" s="1"/>
  <c r="S71" i="4"/>
  <c r="S74" i="4" s="1"/>
  <c r="R71" i="4"/>
  <c r="R74" i="4" s="1"/>
  <c r="Q71" i="4"/>
  <c r="Q74" i="4" s="1"/>
  <c r="P71" i="4"/>
  <c r="P74" i="4" s="1"/>
  <c r="O71" i="4"/>
  <c r="O74" i="4" s="1"/>
  <c r="L71" i="4"/>
  <c r="L74" i="4" s="1"/>
  <c r="S70" i="4"/>
  <c r="S73" i="4" s="1"/>
  <c r="R70" i="4"/>
  <c r="R73" i="4" s="1"/>
  <c r="Q70" i="4"/>
  <c r="Q73" i="4" s="1"/>
  <c r="P70" i="4"/>
  <c r="P73" i="4" s="1"/>
  <c r="O70" i="4"/>
  <c r="O73" i="4" s="1"/>
  <c r="S69" i="4"/>
  <c r="S72" i="4" s="1"/>
  <c r="R69" i="4"/>
  <c r="R72" i="4" s="1"/>
  <c r="Q69" i="4"/>
  <c r="Q72" i="4" s="1"/>
  <c r="P69" i="4"/>
  <c r="P72" i="4" s="1"/>
  <c r="O69" i="4"/>
  <c r="O72" i="4" s="1"/>
  <c r="Q48" i="4"/>
  <c r="N48" i="4"/>
  <c r="L48" i="4"/>
  <c r="O44" i="4"/>
  <c r="O45" i="4" s="1"/>
  <c r="N44" i="4"/>
  <c r="N45" i="4" s="1"/>
  <c r="M44" i="4"/>
  <c r="M45" i="4" s="1"/>
  <c r="L44" i="4"/>
  <c r="L45" i="4" s="1"/>
  <c r="S42" i="4"/>
  <c r="S43" i="4" s="1"/>
  <c r="R42" i="4"/>
  <c r="R43" i="4" s="1"/>
  <c r="Q42" i="4"/>
  <c r="Q43" i="4" s="1"/>
  <c r="P42" i="4"/>
  <c r="P43" i="4" s="1"/>
  <c r="Q22" i="4"/>
  <c r="N22" i="4"/>
  <c r="Q21" i="4"/>
  <c r="P21" i="4"/>
  <c r="N21" i="4"/>
  <c r="M21" i="4"/>
  <c r="L21" i="4"/>
  <c r="E48" i="5"/>
  <c r="F175" i="5"/>
  <c r="D71" i="5"/>
  <c r="D74" i="5" s="1"/>
  <c r="E88" i="5"/>
  <c r="E90" i="5" s="1"/>
  <c r="F70" i="5"/>
  <c r="F73" i="5" s="1"/>
  <c r="I172" i="5"/>
  <c r="J48" i="5"/>
  <c r="H106" i="5"/>
  <c r="H123" i="5" s="1"/>
  <c r="H107" i="5"/>
  <c r="H119" i="5" s="1"/>
  <c r="K107" i="5"/>
  <c r="K119" i="5" s="1"/>
  <c r="G71" i="5"/>
  <c r="G74" i="5" s="1"/>
  <c r="G172" i="5"/>
  <c r="I106" i="5"/>
  <c r="J106" i="5"/>
  <c r="K104" i="5"/>
  <c r="I107" i="5"/>
  <c r="I119" i="5" s="1"/>
  <c r="J107" i="5"/>
  <c r="J119" i="5" s="1"/>
  <c r="H175" i="5"/>
  <c r="K48" i="5"/>
  <c r="K55" i="5" s="1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K971" i="5"/>
  <c r="K972" i="5" s="1"/>
  <c r="C970" i="5"/>
  <c r="C969" i="5"/>
  <c r="K950" i="5"/>
  <c r="K951" i="5" s="1"/>
  <c r="C949" i="5"/>
  <c r="C948" i="5"/>
  <c r="K929" i="5"/>
  <c r="K930" i="5" s="1"/>
  <c r="C928" i="5"/>
  <c r="C927" i="5"/>
  <c r="K908" i="5"/>
  <c r="K909" i="5" s="1"/>
  <c r="C907" i="5"/>
  <c r="C906" i="5"/>
  <c r="D175" i="5"/>
  <c r="D172" i="5"/>
  <c r="K158" i="5"/>
  <c r="J158" i="5"/>
  <c r="I158" i="5"/>
  <c r="H158" i="5"/>
  <c r="G158" i="5"/>
  <c r="F158" i="5"/>
  <c r="E158" i="5"/>
  <c r="D158" i="5"/>
  <c r="K157" i="5"/>
  <c r="J157" i="5"/>
  <c r="I157" i="5"/>
  <c r="H157" i="5"/>
  <c r="G157" i="5"/>
  <c r="F157" i="5"/>
  <c r="E157" i="5"/>
  <c r="D157" i="5"/>
  <c r="K156" i="5"/>
  <c r="K159" i="5" s="1"/>
  <c r="K173" i="5" s="1"/>
  <c r="J156" i="5"/>
  <c r="I156" i="5"/>
  <c r="H156" i="5"/>
  <c r="G156" i="5"/>
  <c r="F156" i="5"/>
  <c r="E156" i="5"/>
  <c r="D156" i="5"/>
  <c r="D159" i="5" s="1"/>
  <c r="D173" i="5" s="1"/>
  <c r="K133" i="5"/>
  <c r="J133" i="5"/>
  <c r="I133" i="5"/>
  <c r="H133" i="5"/>
  <c r="G133" i="5"/>
  <c r="F133" i="5"/>
  <c r="E133" i="5"/>
  <c r="D133" i="5"/>
  <c r="K130" i="5"/>
  <c r="K142" i="5" s="1"/>
  <c r="J130" i="5"/>
  <c r="J142" i="5" s="1"/>
  <c r="I130" i="5"/>
  <c r="I142" i="5" s="1"/>
  <c r="H130" i="5"/>
  <c r="H142" i="5" s="1"/>
  <c r="G130" i="5"/>
  <c r="G142" i="5" s="1"/>
  <c r="F130" i="5"/>
  <c r="F139" i="5" s="1"/>
  <c r="E130" i="5"/>
  <c r="E142" i="5" s="1"/>
  <c r="D130" i="5"/>
  <c r="D142" i="5" s="1"/>
  <c r="K129" i="5"/>
  <c r="K146" i="5" s="1"/>
  <c r="J129" i="5"/>
  <c r="J146" i="5" s="1"/>
  <c r="I129" i="5"/>
  <c r="I146" i="5" s="1"/>
  <c r="H129" i="5"/>
  <c r="H146" i="5" s="1"/>
  <c r="G129" i="5"/>
  <c r="G145" i="5" s="1"/>
  <c r="F129" i="5"/>
  <c r="F145" i="5" s="1"/>
  <c r="E129" i="5"/>
  <c r="E146" i="5" s="1"/>
  <c r="D129" i="5"/>
  <c r="D146" i="5" s="1"/>
  <c r="K127" i="5"/>
  <c r="J127" i="5"/>
  <c r="I127" i="5"/>
  <c r="H127" i="5"/>
  <c r="G127" i="5"/>
  <c r="F127" i="5"/>
  <c r="E127" i="5"/>
  <c r="D127" i="5"/>
  <c r="K110" i="5"/>
  <c r="J110" i="5"/>
  <c r="I110" i="5"/>
  <c r="H110" i="5"/>
  <c r="G110" i="5"/>
  <c r="F110" i="5"/>
  <c r="E110" i="5"/>
  <c r="D110" i="5"/>
  <c r="G107" i="5"/>
  <c r="G119" i="5" s="1"/>
  <c r="F107" i="5"/>
  <c r="F119" i="5" s="1"/>
  <c r="E107" i="5"/>
  <c r="E119" i="5" s="1"/>
  <c r="D107" i="5"/>
  <c r="D119" i="5" s="1"/>
  <c r="G106" i="5"/>
  <c r="G123" i="5" s="1"/>
  <c r="F106" i="5"/>
  <c r="F122" i="5" s="1"/>
  <c r="E106" i="5"/>
  <c r="E123" i="5" s="1"/>
  <c r="D106" i="5"/>
  <c r="D123" i="5" s="1"/>
  <c r="G104" i="5"/>
  <c r="G120" i="5" s="1"/>
  <c r="F104" i="5"/>
  <c r="F143" i="5" s="1"/>
  <c r="E104" i="5"/>
  <c r="E143" i="5" s="1"/>
  <c r="D104" i="5"/>
  <c r="D143" i="5" s="1"/>
  <c r="K88" i="5"/>
  <c r="K90" i="5" s="1"/>
  <c r="J88" i="5"/>
  <c r="J90" i="5" s="1"/>
  <c r="I88" i="5"/>
  <c r="I90" i="5" s="1"/>
  <c r="H88" i="5"/>
  <c r="H90" i="5" s="1"/>
  <c r="D88" i="5"/>
  <c r="D90" i="5" s="1"/>
  <c r="K87" i="5"/>
  <c r="K89" i="5" s="1"/>
  <c r="J87" i="5"/>
  <c r="J89" i="5" s="1"/>
  <c r="I87" i="5"/>
  <c r="I89" i="5" s="1"/>
  <c r="H87" i="5"/>
  <c r="H89" i="5" s="1"/>
  <c r="G87" i="5"/>
  <c r="G89" i="5" s="1"/>
  <c r="K71" i="5"/>
  <c r="K74" i="5" s="1"/>
  <c r="J71" i="5"/>
  <c r="J74" i="5" s="1"/>
  <c r="I71" i="5"/>
  <c r="I74" i="5" s="1"/>
  <c r="H71" i="5"/>
  <c r="H74" i="5" s="1"/>
  <c r="K70" i="5"/>
  <c r="K73" i="5" s="1"/>
  <c r="J70" i="5"/>
  <c r="J73" i="5" s="1"/>
  <c r="I70" i="5"/>
  <c r="I73" i="5" s="1"/>
  <c r="H70" i="5"/>
  <c r="H73" i="5" s="1"/>
  <c r="G70" i="5"/>
  <c r="G73" i="5" s="1"/>
  <c r="K69" i="5"/>
  <c r="K72" i="5" s="1"/>
  <c r="J69" i="5"/>
  <c r="J72" i="5" s="1"/>
  <c r="I69" i="5"/>
  <c r="I72" i="5" s="1"/>
  <c r="H69" i="5"/>
  <c r="H72" i="5" s="1"/>
  <c r="G69" i="5"/>
  <c r="G72" i="5" s="1"/>
  <c r="D48" i="5"/>
  <c r="G44" i="5"/>
  <c r="G45" i="5" s="1"/>
  <c r="F44" i="5"/>
  <c r="F45" i="5" s="1"/>
  <c r="E44" i="5"/>
  <c r="E45" i="5" s="1"/>
  <c r="D44" i="5"/>
  <c r="D45" i="5" s="1"/>
  <c r="K42" i="5"/>
  <c r="K43" i="5" s="1"/>
  <c r="J42" i="5"/>
  <c r="J43" i="5" s="1"/>
  <c r="I42" i="5"/>
  <c r="I43" i="5" s="1"/>
  <c r="H42" i="5"/>
  <c r="H43" i="5" s="1"/>
  <c r="I21" i="5"/>
  <c r="D21" i="5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K971" i="4"/>
  <c r="C971" i="4" s="1"/>
  <c r="C970" i="4"/>
  <c r="C969" i="4"/>
  <c r="K950" i="4"/>
  <c r="K951" i="4" s="1"/>
  <c r="C949" i="4"/>
  <c r="C948" i="4"/>
  <c r="K929" i="4"/>
  <c r="K930" i="4" s="1"/>
  <c r="C928" i="4"/>
  <c r="C927" i="4"/>
  <c r="K908" i="4"/>
  <c r="C908" i="4" s="1"/>
  <c r="C907" i="4"/>
  <c r="C906" i="4"/>
  <c r="K175" i="4"/>
  <c r="J175" i="4"/>
  <c r="I175" i="4"/>
  <c r="H175" i="4"/>
  <c r="G175" i="4"/>
  <c r="F175" i="4"/>
  <c r="E175" i="4"/>
  <c r="D175" i="4"/>
  <c r="K172" i="4"/>
  <c r="J172" i="4"/>
  <c r="I172" i="4"/>
  <c r="H172" i="4"/>
  <c r="G172" i="4"/>
  <c r="F172" i="4"/>
  <c r="E172" i="4"/>
  <c r="D172" i="4"/>
  <c r="K158" i="4"/>
  <c r="J158" i="4"/>
  <c r="I158" i="4"/>
  <c r="H158" i="4"/>
  <c r="G158" i="4"/>
  <c r="F158" i="4"/>
  <c r="E158" i="4"/>
  <c r="D158" i="4"/>
  <c r="K157" i="4"/>
  <c r="J157" i="4"/>
  <c r="I157" i="4"/>
  <c r="H157" i="4"/>
  <c r="G157" i="4"/>
  <c r="F157" i="4"/>
  <c r="E157" i="4"/>
  <c r="D157" i="4"/>
  <c r="K156" i="4"/>
  <c r="J156" i="4"/>
  <c r="I156" i="4"/>
  <c r="H156" i="4"/>
  <c r="G156" i="4"/>
  <c r="F156" i="4"/>
  <c r="E156" i="4"/>
  <c r="E159" i="4" s="1"/>
  <c r="D156" i="4"/>
  <c r="K133" i="4"/>
  <c r="J133" i="4"/>
  <c r="I133" i="4"/>
  <c r="H133" i="4"/>
  <c r="G133" i="4"/>
  <c r="F133" i="4"/>
  <c r="E133" i="4"/>
  <c r="D133" i="4"/>
  <c r="K130" i="4"/>
  <c r="K140" i="4" s="1"/>
  <c r="J130" i="4"/>
  <c r="J142" i="4" s="1"/>
  <c r="I130" i="4"/>
  <c r="I142" i="4" s="1"/>
  <c r="H130" i="4"/>
  <c r="H142" i="4" s="1"/>
  <c r="G130" i="4"/>
  <c r="G142" i="4" s="1"/>
  <c r="F130" i="4"/>
  <c r="F139" i="4" s="1"/>
  <c r="E130" i="4"/>
  <c r="E142" i="4" s="1"/>
  <c r="D130" i="4"/>
  <c r="D141" i="4" s="1"/>
  <c r="K129" i="4"/>
  <c r="K146" i="4" s="1"/>
  <c r="J129" i="4"/>
  <c r="J146" i="4" s="1"/>
  <c r="I129" i="4"/>
  <c r="I146" i="4" s="1"/>
  <c r="H129" i="4"/>
  <c r="H146" i="4" s="1"/>
  <c r="G129" i="4"/>
  <c r="G146" i="4" s="1"/>
  <c r="F129" i="4"/>
  <c r="F146" i="4" s="1"/>
  <c r="E129" i="4"/>
  <c r="E146" i="4" s="1"/>
  <c r="D129" i="4"/>
  <c r="D146" i="4" s="1"/>
  <c r="K127" i="4"/>
  <c r="J127" i="4"/>
  <c r="I127" i="4"/>
  <c r="H127" i="4"/>
  <c r="G127" i="4"/>
  <c r="F127" i="4"/>
  <c r="E127" i="4"/>
  <c r="D127" i="4"/>
  <c r="K110" i="4"/>
  <c r="J110" i="4"/>
  <c r="I110" i="4"/>
  <c r="H110" i="4"/>
  <c r="G110" i="4"/>
  <c r="F110" i="4"/>
  <c r="E110" i="4"/>
  <c r="D110" i="4"/>
  <c r="K107" i="4"/>
  <c r="K119" i="4" s="1"/>
  <c r="J107" i="4"/>
  <c r="J119" i="4" s="1"/>
  <c r="I107" i="4"/>
  <c r="I119" i="4" s="1"/>
  <c r="H107" i="4"/>
  <c r="H119" i="4" s="1"/>
  <c r="G107" i="4"/>
  <c r="G119" i="4" s="1"/>
  <c r="F107" i="4"/>
  <c r="E107" i="4"/>
  <c r="E119" i="4" s="1"/>
  <c r="D107" i="4"/>
  <c r="D118" i="4" s="1"/>
  <c r="K106" i="4"/>
  <c r="J106" i="4"/>
  <c r="I106" i="4"/>
  <c r="H106" i="4"/>
  <c r="H123" i="4" s="1"/>
  <c r="G106" i="4"/>
  <c r="F106" i="4"/>
  <c r="E106" i="4"/>
  <c r="E123" i="4" s="1"/>
  <c r="D106" i="4"/>
  <c r="K104" i="4"/>
  <c r="J104" i="4"/>
  <c r="I104" i="4"/>
  <c r="H104" i="4"/>
  <c r="G104" i="4"/>
  <c r="F104" i="4"/>
  <c r="F143" i="4" s="1"/>
  <c r="F34" i="4" s="1"/>
  <c r="E104" i="4"/>
  <c r="E143" i="4" s="1"/>
  <c r="E34" i="4" s="1"/>
  <c r="D104" i="4"/>
  <c r="D143" i="4" s="1"/>
  <c r="D34" i="4" s="1"/>
  <c r="K88" i="4"/>
  <c r="K90" i="4" s="1"/>
  <c r="J88" i="4"/>
  <c r="J90" i="4" s="1"/>
  <c r="I88" i="4"/>
  <c r="I90" i="4" s="1"/>
  <c r="H88" i="4"/>
  <c r="H90" i="4" s="1"/>
  <c r="G88" i="4"/>
  <c r="G90" i="4" s="1"/>
  <c r="F88" i="4"/>
  <c r="F90" i="4" s="1"/>
  <c r="E88" i="4"/>
  <c r="E90" i="4" s="1"/>
  <c r="D88" i="4"/>
  <c r="D90" i="4" s="1"/>
  <c r="K87" i="4"/>
  <c r="K89" i="4" s="1"/>
  <c r="J87" i="4"/>
  <c r="J89" i="4" s="1"/>
  <c r="I87" i="4"/>
  <c r="I89" i="4" s="1"/>
  <c r="H87" i="4"/>
  <c r="H89" i="4" s="1"/>
  <c r="G87" i="4"/>
  <c r="G89" i="4" s="1"/>
  <c r="F87" i="4"/>
  <c r="F89" i="4" s="1"/>
  <c r="E87" i="4"/>
  <c r="E89" i="4" s="1"/>
  <c r="D87" i="4"/>
  <c r="D89" i="4" s="1"/>
  <c r="K71" i="4"/>
  <c r="K74" i="4" s="1"/>
  <c r="J71" i="4"/>
  <c r="J74" i="4" s="1"/>
  <c r="I71" i="4"/>
  <c r="I74" i="4" s="1"/>
  <c r="H71" i="4"/>
  <c r="H74" i="4" s="1"/>
  <c r="G71" i="4"/>
  <c r="G74" i="4" s="1"/>
  <c r="F71" i="4"/>
  <c r="F74" i="4" s="1"/>
  <c r="E71" i="4"/>
  <c r="E74" i="4" s="1"/>
  <c r="D71" i="4"/>
  <c r="D74" i="4" s="1"/>
  <c r="K70" i="4"/>
  <c r="K73" i="4" s="1"/>
  <c r="J70" i="4"/>
  <c r="J73" i="4" s="1"/>
  <c r="I70" i="4"/>
  <c r="I73" i="4" s="1"/>
  <c r="H70" i="4"/>
  <c r="H73" i="4" s="1"/>
  <c r="G70" i="4"/>
  <c r="G73" i="4" s="1"/>
  <c r="F70" i="4"/>
  <c r="F73" i="4" s="1"/>
  <c r="E70" i="4"/>
  <c r="E73" i="4" s="1"/>
  <c r="D70" i="4"/>
  <c r="D73" i="4" s="1"/>
  <c r="K69" i="4"/>
  <c r="K72" i="4" s="1"/>
  <c r="J69" i="4"/>
  <c r="J72" i="4" s="1"/>
  <c r="I69" i="4"/>
  <c r="I72" i="4" s="1"/>
  <c r="H69" i="4"/>
  <c r="H72" i="4" s="1"/>
  <c r="G69" i="4"/>
  <c r="G72" i="4" s="1"/>
  <c r="F69" i="4"/>
  <c r="F72" i="4" s="1"/>
  <c r="E69" i="4"/>
  <c r="E72" i="4" s="1"/>
  <c r="D69" i="4"/>
  <c r="D72" i="4" s="1"/>
  <c r="K48" i="4"/>
  <c r="J48" i="4"/>
  <c r="J54" i="4" s="1"/>
  <c r="I48" i="4"/>
  <c r="I54" i="4" s="1"/>
  <c r="H48" i="4"/>
  <c r="H52" i="4" s="1"/>
  <c r="G48" i="4"/>
  <c r="G53" i="4" s="1"/>
  <c r="F48" i="4"/>
  <c r="E48" i="4"/>
  <c r="D48" i="4"/>
  <c r="F26" i="4"/>
  <c r="F27" i="4" s="1"/>
  <c r="F42" i="4" s="1"/>
  <c r="F43" i="4" s="1"/>
  <c r="K21" i="4"/>
  <c r="J21" i="4"/>
  <c r="I21" i="4"/>
  <c r="H21" i="4"/>
  <c r="G21" i="4"/>
  <c r="F21" i="4"/>
  <c r="E21" i="4"/>
  <c r="D21" i="4"/>
  <c r="N172" i="4" l="1"/>
  <c r="S48" i="4"/>
  <c r="S21" i="4"/>
  <c r="M159" i="4"/>
  <c r="L159" i="4"/>
  <c r="L173" i="4" s="1"/>
  <c r="I159" i="4"/>
  <c r="I173" i="4" s="1"/>
  <c r="Q55" i="4"/>
  <c r="S55" i="4"/>
  <c r="L69" i="4"/>
  <c r="L72" i="4" s="1"/>
  <c r="L55" i="4" s="1"/>
  <c r="L70" i="4"/>
  <c r="L73" i="4" s="1"/>
  <c r="L56" i="4" s="1"/>
  <c r="O141" i="4"/>
  <c r="S159" i="4"/>
  <c r="S173" i="4" s="1"/>
  <c r="S141" i="4"/>
  <c r="R159" i="4"/>
  <c r="R173" i="4" s="1"/>
  <c r="Q174" i="4"/>
  <c r="O173" i="4"/>
  <c r="O108" i="4" s="1"/>
  <c r="O109" i="4" s="1"/>
  <c r="O22" i="4"/>
  <c r="P172" i="4"/>
  <c r="P174" i="4" s="1"/>
  <c r="L143" i="4"/>
  <c r="O48" i="4"/>
  <c r="O56" i="4" s="1"/>
  <c r="L57" i="4"/>
  <c r="L117" i="4"/>
  <c r="O145" i="4"/>
  <c r="P48" i="4"/>
  <c r="P55" i="4" s="1"/>
  <c r="L119" i="4"/>
  <c r="S146" i="4"/>
  <c r="O175" i="4"/>
  <c r="O120" i="4"/>
  <c r="P22" i="4"/>
  <c r="L123" i="4"/>
  <c r="O140" i="4"/>
  <c r="O172" i="4"/>
  <c r="O174" i="4" s="1"/>
  <c r="J159" i="5"/>
  <c r="J173" i="5" s="1"/>
  <c r="L88" i="4"/>
  <c r="L90" i="4" s="1"/>
  <c r="S118" i="4"/>
  <c r="S119" i="4"/>
  <c r="S123" i="4"/>
  <c r="Q104" i="4"/>
  <c r="R104" i="4"/>
  <c r="R143" i="4" s="1"/>
  <c r="R34" i="4" s="1"/>
  <c r="S104" i="4"/>
  <c r="O88" i="4"/>
  <c r="O90" i="4" s="1"/>
  <c r="N87" i="4"/>
  <c r="N89" i="4" s="1"/>
  <c r="N88" i="4"/>
  <c r="N90" i="4" s="1"/>
  <c r="M69" i="4"/>
  <c r="M72" i="4" s="1"/>
  <c r="M70" i="4"/>
  <c r="M73" i="4" s="1"/>
  <c r="N69" i="4"/>
  <c r="N72" i="4" s="1"/>
  <c r="N55" i="4" s="1"/>
  <c r="N70" i="4"/>
  <c r="N73" i="4" s="1"/>
  <c r="R48" i="4"/>
  <c r="R55" i="4" s="1"/>
  <c r="R172" i="4"/>
  <c r="R174" i="4" s="1"/>
  <c r="R175" i="4"/>
  <c r="M175" i="4"/>
  <c r="M48" i="4"/>
  <c r="M53" i="4" s="1"/>
  <c r="L172" i="4"/>
  <c r="S52" i="4"/>
  <c r="S54" i="4"/>
  <c r="O116" i="4"/>
  <c r="R131" i="4"/>
  <c r="R132" i="4" s="1"/>
  <c r="R108" i="4"/>
  <c r="L54" i="4"/>
  <c r="S116" i="4"/>
  <c r="O119" i="4"/>
  <c r="S140" i="4"/>
  <c r="L141" i="4"/>
  <c r="Q128" i="4"/>
  <c r="Q84" i="4"/>
  <c r="Q65" i="4"/>
  <c r="N57" i="4"/>
  <c r="N56" i="4"/>
  <c r="N53" i="4"/>
  <c r="N54" i="4"/>
  <c r="O117" i="4"/>
  <c r="L145" i="4"/>
  <c r="S973" i="4"/>
  <c r="O123" i="4"/>
  <c r="O52" i="4"/>
  <c r="S117" i="4"/>
  <c r="L139" i="4"/>
  <c r="N131" i="4"/>
  <c r="N132" i="4" s="1"/>
  <c r="N108" i="4"/>
  <c r="N109" i="4" s="1"/>
  <c r="S952" i="4"/>
  <c r="S56" i="4"/>
  <c r="P53" i="4"/>
  <c r="S57" i="4"/>
  <c r="L118" i="4"/>
  <c r="O139" i="4"/>
  <c r="L142" i="4"/>
  <c r="S909" i="4"/>
  <c r="S931" i="4"/>
  <c r="S53" i="4"/>
  <c r="Q57" i="4"/>
  <c r="Q56" i="4"/>
  <c r="Q52" i="4"/>
  <c r="Q53" i="4"/>
  <c r="Q54" i="4"/>
  <c r="S139" i="4"/>
  <c r="P131" i="4"/>
  <c r="P132" i="4" s="1"/>
  <c r="P108" i="4"/>
  <c r="P109" i="4" s="1"/>
  <c r="R22" i="4"/>
  <c r="R57" i="4"/>
  <c r="Q131" i="4"/>
  <c r="Q132" i="4" s="1"/>
  <c r="Q108" i="4"/>
  <c r="N174" i="4"/>
  <c r="M116" i="4"/>
  <c r="M117" i="4"/>
  <c r="M118" i="4"/>
  <c r="M120" i="4"/>
  <c r="M122" i="4"/>
  <c r="M139" i="4"/>
  <c r="M140" i="4"/>
  <c r="M141" i="4"/>
  <c r="M145" i="4"/>
  <c r="N116" i="4"/>
  <c r="N117" i="4"/>
  <c r="N118" i="4"/>
  <c r="N120" i="4"/>
  <c r="N122" i="4"/>
  <c r="N139" i="4"/>
  <c r="N140" i="4"/>
  <c r="N141" i="4"/>
  <c r="N145" i="4"/>
  <c r="P116" i="4"/>
  <c r="P117" i="4"/>
  <c r="P118" i="4"/>
  <c r="P122" i="4"/>
  <c r="P139" i="4"/>
  <c r="P140" i="4"/>
  <c r="P141" i="4"/>
  <c r="P145" i="4"/>
  <c r="Q116" i="4"/>
  <c r="Q117" i="4"/>
  <c r="Q118" i="4"/>
  <c r="Q122" i="4"/>
  <c r="Q139" i="4"/>
  <c r="Q140" i="4"/>
  <c r="Q141" i="4"/>
  <c r="Q145" i="4"/>
  <c r="R116" i="4"/>
  <c r="R117" i="4"/>
  <c r="R118" i="4"/>
  <c r="R139" i="4"/>
  <c r="R140" i="4"/>
  <c r="R141" i="4"/>
  <c r="R145" i="4"/>
  <c r="E21" i="5"/>
  <c r="E172" i="5"/>
  <c r="E175" i="5"/>
  <c r="I175" i="5"/>
  <c r="J21" i="5"/>
  <c r="K22" i="5"/>
  <c r="E159" i="5"/>
  <c r="E173" i="5" s="1"/>
  <c r="E131" i="5" s="1"/>
  <c r="E132" i="5" s="1"/>
  <c r="G140" i="5"/>
  <c r="F123" i="5"/>
  <c r="C950" i="5"/>
  <c r="H159" i="5"/>
  <c r="F117" i="5"/>
  <c r="G143" i="5"/>
  <c r="G117" i="5"/>
  <c r="F146" i="5"/>
  <c r="F118" i="5"/>
  <c r="G122" i="5"/>
  <c r="F159" i="5"/>
  <c r="F173" i="5" s="1"/>
  <c r="F108" i="5" s="1"/>
  <c r="F109" i="5" s="1"/>
  <c r="H48" i="5"/>
  <c r="H54" i="5" s="1"/>
  <c r="G116" i="4"/>
  <c r="H21" i="5"/>
  <c r="H172" i="5"/>
  <c r="G118" i="4"/>
  <c r="G175" i="5"/>
  <c r="F172" i="5"/>
  <c r="D120" i="4"/>
  <c r="D30" i="4" s="1"/>
  <c r="F21" i="5"/>
  <c r="F120" i="4"/>
  <c r="F30" i="4" s="1"/>
  <c r="G21" i="5"/>
  <c r="F48" i="5"/>
  <c r="F57" i="5" s="1"/>
  <c r="K143" i="5"/>
  <c r="K34" i="5" s="1"/>
  <c r="J104" i="5"/>
  <c r="J143" i="5" s="1"/>
  <c r="J34" i="5" s="1"/>
  <c r="F69" i="5"/>
  <c r="F72" i="5" s="1"/>
  <c r="F88" i="5"/>
  <c r="F90" i="5" s="1"/>
  <c r="F87" i="5"/>
  <c r="F89" i="5" s="1"/>
  <c r="F71" i="5"/>
  <c r="F74" i="5" s="1"/>
  <c r="D87" i="5"/>
  <c r="D89" i="5" s="1"/>
  <c r="D70" i="5"/>
  <c r="D73" i="5" s="1"/>
  <c r="D56" i="5" s="1"/>
  <c r="D69" i="5"/>
  <c r="D72" i="5" s="1"/>
  <c r="D55" i="5" s="1"/>
  <c r="G88" i="5"/>
  <c r="G90" i="5" s="1"/>
  <c r="E69" i="5"/>
  <c r="E72" i="5" s="1"/>
  <c r="E55" i="5" s="1"/>
  <c r="E70" i="5"/>
  <c r="E73" i="5" s="1"/>
  <c r="E56" i="5" s="1"/>
  <c r="E71" i="5"/>
  <c r="E74" i="5" s="1"/>
  <c r="E57" i="5" s="1"/>
  <c r="E87" i="5"/>
  <c r="E89" i="5" s="1"/>
  <c r="K106" i="5"/>
  <c r="I104" i="5"/>
  <c r="D56" i="4"/>
  <c r="K175" i="5"/>
  <c r="G48" i="5"/>
  <c r="G56" i="5" s="1"/>
  <c r="K172" i="5"/>
  <c r="K174" i="5" s="1"/>
  <c r="K21" i="5"/>
  <c r="I48" i="5"/>
  <c r="I55" i="5" s="1"/>
  <c r="H104" i="5"/>
  <c r="J172" i="5"/>
  <c r="J174" i="5" s="1"/>
  <c r="J175" i="5"/>
  <c r="J22" i="5"/>
  <c r="G159" i="5"/>
  <c r="G173" i="5" s="1"/>
  <c r="G146" i="5"/>
  <c r="G139" i="5"/>
  <c r="F141" i="5"/>
  <c r="G141" i="5"/>
  <c r="J55" i="5"/>
  <c r="C908" i="5"/>
  <c r="I159" i="5"/>
  <c r="F159" i="4"/>
  <c r="F173" i="4" s="1"/>
  <c r="F131" i="4" s="1"/>
  <c r="F132" i="4" s="1"/>
  <c r="K159" i="4"/>
  <c r="K173" i="4" s="1"/>
  <c r="K174" i="4" s="1"/>
  <c r="I22" i="4"/>
  <c r="D159" i="4"/>
  <c r="D22" i="4" s="1"/>
  <c r="H159" i="4"/>
  <c r="J143" i="4"/>
  <c r="J34" i="4" s="1"/>
  <c r="G159" i="4"/>
  <c r="I55" i="4"/>
  <c r="K143" i="4"/>
  <c r="K34" i="4" s="1"/>
  <c r="D140" i="4"/>
  <c r="K972" i="4"/>
  <c r="C972" i="4" s="1"/>
  <c r="C950" i="4"/>
  <c r="J159" i="4"/>
  <c r="K909" i="4"/>
  <c r="C909" i="4" s="1"/>
  <c r="C930" i="4"/>
  <c r="K931" i="4"/>
  <c r="C931" i="4" s="1"/>
  <c r="C951" i="4"/>
  <c r="K952" i="4"/>
  <c r="K953" i="4" s="1"/>
  <c r="D52" i="4"/>
  <c r="F141" i="4"/>
  <c r="I56" i="4"/>
  <c r="J55" i="4"/>
  <c r="J56" i="4"/>
  <c r="K141" i="4"/>
  <c r="C929" i="4"/>
  <c r="F55" i="4"/>
  <c r="H53" i="4"/>
  <c r="F57" i="4"/>
  <c r="K55" i="4"/>
  <c r="D142" i="4"/>
  <c r="I53" i="4"/>
  <c r="K142" i="4"/>
  <c r="J53" i="4"/>
  <c r="D145" i="4"/>
  <c r="D139" i="4"/>
  <c r="K145" i="4"/>
  <c r="K139" i="4"/>
  <c r="K952" i="5"/>
  <c r="C951" i="5"/>
  <c r="D57" i="5"/>
  <c r="D54" i="5"/>
  <c r="F116" i="5"/>
  <c r="F120" i="5"/>
  <c r="F140" i="5"/>
  <c r="J131" i="5"/>
  <c r="J132" i="5" s="1"/>
  <c r="J108" i="5"/>
  <c r="G116" i="5"/>
  <c r="K131" i="5"/>
  <c r="K132" i="5" s="1"/>
  <c r="K108" i="5"/>
  <c r="K109" i="5" s="1"/>
  <c r="F142" i="5"/>
  <c r="D174" i="5"/>
  <c r="K910" i="5"/>
  <c r="C909" i="5"/>
  <c r="J57" i="5"/>
  <c r="J56" i="5"/>
  <c r="J52" i="5"/>
  <c r="J53" i="5"/>
  <c r="J54" i="5"/>
  <c r="G118" i="5"/>
  <c r="D131" i="5"/>
  <c r="D132" i="5" s="1"/>
  <c r="D108" i="5"/>
  <c r="D109" i="5" s="1"/>
  <c r="K57" i="5"/>
  <c r="K56" i="5"/>
  <c r="K52" i="5"/>
  <c r="K53" i="5"/>
  <c r="K54" i="5"/>
  <c r="C929" i="5"/>
  <c r="C971" i="5"/>
  <c r="D22" i="5"/>
  <c r="K931" i="5"/>
  <c r="C930" i="5"/>
  <c r="K973" i="5"/>
  <c r="C972" i="5"/>
  <c r="D116" i="5"/>
  <c r="D117" i="5"/>
  <c r="D118" i="5"/>
  <c r="D120" i="5"/>
  <c r="D122" i="5"/>
  <c r="D139" i="5"/>
  <c r="D140" i="5"/>
  <c r="D141" i="5"/>
  <c r="D145" i="5"/>
  <c r="E116" i="5"/>
  <c r="E117" i="5"/>
  <c r="E118" i="5"/>
  <c r="E120" i="5"/>
  <c r="E122" i="5"/>
  <c r="E139" i="5"/>
  <c r="E140" i="5"/>
  <c r="E141" i="5"/>
  <c r="E145" i="5"/>
  <c r="H117" i="5"/>
  <c r="H118" i="5"/>
  <c r="H139" i="5"/>
  <c r="H140" i="5"/>
  <c r="H141" i="5"/>
  <c r="H145" i="5"/>
  <c r="I117" i="5"/>
  <c r="I118" i="5"/>
  <c r="I139" i="5"/>
  <c r="I140" i="5"/>
  <c r="I141" i="5"/>
  <c r="I145" i="5"/>
  <c r="J117" i="5"/>
  <c r="J118" i="5"/>
  <c r="J139" i="5"/>
  <c r="J140" i="5"/>
  <c r="J141" i="5"/>
  <c r="J145" i="5"/>
  <c r="K117" i="5"/>
  <c r="K118" i="5"/>
  <c r="K139" i="5"/>
  <c r="K140" i="5"/>
  <c r="K141" i="5"/>
  <c r="K145" i="5"/>
  <c r="D116" i="4"/>
  <c r="G56" i="4"/>
  <c r="G52" i="4"/>
  <c r="K54" i="4"/>
  <c r="F123" i="4"/>
  <c r="F122" i="4"/>
  <c r="F119" i="4"/>
  <c r="F117" i="4"/>
  <c r="F116" i="4"/>
  <c r="I57" i="4"/>
  <c r="I52" i="4"/>
  <c r="K53" i="4"/>
  <c r="G55" i="4"/>
  <c r="K56" i="4"/>
  <c r="E173" i="4"/>
  <c r="E174" i="4" s="1"/>
  <c r="E22" i="4"/>
  <c r="D119" i="4"/>
  <c r="D117" i="4"/>
  <c r="H57" i="4"/>
  <c r="H56" i="4"/>
  <c r="D55" i="4"/>
  <c r="J57" i="4"/>
  <c r="J52" i="4"/>
  <c r="D54" i="4"/>
  <c r="H55" i="4"/>
  <c r="D57" i="4"/>
  <c r="F118" i="4"/>
  <c r="F145" i="4"/>
  <c r="D123" i="4"/>
  <c r="D122" i="4"/>
  <c r="K57" i="4"/>
  <c r="K52" i="4"/>
  <c r="G54" i="4"/>
  <c r="D53" i="4"/>
  <c r="H54" i="4"/>
  <c r="G57" i="4"/>
  <c r="F140" i="4"/>
  <c r="F142" i="4"/>
  <c r="G123" i="4"/>
  <c r="G122" i="4"/>
  <c r="K118" i="4"/>
  <c r="I131" i="4"/>
  <c r="I132" i="4" s="1"/>
  <c r="I108" i="4"/>
  <c r="I109" i="4" s="1"/>
  <c r="E57" i="4"/>
  <c r="E56" i="4"/>
  <c r="E52" i="4"/>
  <c r="E53" i="4"/>
  <c r="E54" i="4"/>
  <c r="E55" i="4"/>
  <c r="F56" i="4"/>
  <c r="F52" i="4"/>
  <c r="F53" i="4"/>
  <c r="F54" i="4"/>
  <c r="G143" i="4"/>
  <c r="G34" i="4" s="1"/>
  <c r="G120" i="4"/>
  <c r="G30" i="4" s="1"/>
  <c r="G117" i="4"/>
  <c r="K117" i="4"/>
  <c r="I174" i="4"/>
  <c r="E116" i="4"/>
  <c r="E117" i="4"/>
  <c r="E118" i="4"/>
  <c r="E120" i="4"/>
  <c r="E30" i="4" s="1"/>
  <c r="E122" i="4"/>
  <c r="E139" i="4"/>
  <c r="E140" i="4"/>
  <c r="E141" i="4"/>
  <c r="E145" i="4"/>
  <c r="G139" i="4"/>
  <c r="G140" i="4"/>
  <c r="G141" i="4"/>
  <c r="G145" i="4"/>
  <c r="H117" i="4"/>
  <c r="H118" i="4"/>
  <c r="H139" i="4"/>
  <c r="H140" i="4"/>
  <c r="H141" i="4"/>
  <c r="H145" i="4"/>
  <c r="H143" i="4" s="1"/>
  <c r="H34" i="4" s="1"/>
  <c r="I117" i="4"/>
  <c r="I118" i="4"/>
  <c r="I139" i="4"/>
  <c r="I140" i="4"/>
  <c r="I141" i="4"/>
  <c r="I145" i="4"/>
  <c r="I143" i="4" s="1"/>
  <c r="I34" i="4" s="1"/>
  <c r="J117" i="4"/>
  <c r="J118" i="4"/>
  <c r="J139" i="4"/>
  <c r="J140" i="4"/>
  <c r="J141" i="4"/>
  <c r="J145" i="4"/>
  <c r="L53" i="4" l="1"/>
  <c r="L52" i="4"/>
  <c r="R56" i="4"/>
  <c r="O55" i="4"/>
  <c r="P52" i="4"/>
  <c r="M54" i="4"/>
  <c r="O131" i="4"/>
  <c r="O132" i="4" s="1"/>
  <c r="M52" i="4"/>
  <c r="L22" i="4"/>
  <c r="P54" i="4"/>
  <c r="M173" i="4"/>
  <c r="M22" i="4"/>
  <c r="S22" i="4"/>
  <c r="R54" i="4"/>
  <c r="P56" i="4"/>
  <c r="O57" i="4"/>
  <c r="R53" i="4"/>
  <c r="P57" i="4"/>
  <c r="O54" i="4"/>
  <c r="O53" i="4"/>
  <c r="M55" i="4"/>
  <c r="R52" i="4"/>
  <c r="Q143" i="4"/>
  <c r="Q34" i="4" s="1"/>
  <c r="M56" i="4"/>
  <c r="N52" i="4"/>
  <c r="Q105" i="4"/>
  <c r="Q113" i="4" s="1"/>
  <c r="P143" i="4"/>
  <c r="P34" i="4" s="1"/>
  <c r="H52" i="5"/>
  <c r="D53" i="5"/>
  <c r="R109" i="4"/>
  <c r="R137" i="4" s="1"/>
  <c r="R35" i="4" s="1"/>
  <c r="Q109" i="4"/>
  <c r="Q114" i="4" s="1"/>
  <c r="Q31" i="4" s="1"/>
  <c r="S143" i="4"/>
  <c r="S34" i="4" s="1"/>
  <c r="M57" i="4"/>
  <c r="N137" i="4"/>
  <c r="N114" i="4"/>
  <c r="Q136" i="4"/>
  <c r="Q135" i="4"/>
  <c r="Q134" i="4"/>
  <c r="L108" i="4"/>
  <c r="L109" i="4" s="1"/>
  <c r="L131" i="4"/>
  <c r="L132" i="4" s="1"/>
  <c r="L174" i="4"/>
  <c r="O114" i="4"/>
  <c r="O137" i="4"/>
  <c r="R128" i="4"/>
  <c r="R105" i="4"/>
  <c r="R84" i="4"/>
  <c r="R65" i="4"/>
  <c r="N128" i="4"/>
  <c r="N105" i="4"/>
  <c r="N84" i="4"/>
  <c r="N65" i="4"/>
  <c r="O65" i="4"/>
  <c r="O105" i="4"/>
  <c r="O84" i="4"/>
  <c r="O128" i="4"/>
  <c r="S974" i="4"/>
  <c r="P137" i="4"/>
  <c r="P35" i="4" s="1"/>
  <c r="S953" i="4"/>
  <c r="S910" i="4"/>
  <c r="S932" i="4"/>
  <c r="P128" i="4"/>
  <c r="P105" i="4"/>
  <c r="P84" i="4"/>
  <c r="P65" i="4"/>
  <c r="S108" i="4"/>
  <c r="S109" i="4" s="1"/>
  <c r="S174" i="4"/>
  <c r="S131" i="4"/>
  <c r="S132" i="4" s="1"/>
  <c r="F55" i="5"/>
  <c r="E54" i="5"/>
  <c r="D52" i="5"/>
  <c r="F52" i="5"/>
  <c r="I56" i="5"/>
  <c r="I54" i="5"/>
  <c r="H57" i="5"/>
  <c r="H53" i="5"/>
  <c r="I52" i="5"/>
  <c r="E22" i="5"/>
  <c r="E108" i="5"/>
  <c r="E109" i="5" s="1"/>
  <c r="E137" i="5" s="1"/>
  <c r="E174" i="5"/>
  <c r="E65" i="5" s="1"/>
  <c r="F56" i="5"/>
  <c r="F22" i="4"/>
  <c r="I53" i="5"/>
  <c r="F54" i="5"/>
  <c r="F53" i="5"/>
  <c r="F131" i="5"/>
  <c r="F132" i="5" s="1"/>
  <c r="F174" i="5"/>
  <c r="F84" i="5" s="1"/>
  <c r="H173" i="5"/>
  <c r="H22" i="5"/>
  <c r="H55" i="5"/>
  <c r="H56" i="5"/>
  <c r="G22" i="5"/>
  <c r="G54" i="5"/>
  <c r="G52" i="5"/>
  <c r="G57" i="5"/>
  <c r="G55" i="5"/>
  <c r="G53" i="5"/>
  <c r="I57" i="5"/>
  <c r="J109" i="5"/>
  <c r="J114" i="5" s="1"/>
  <c r="J31" i="5" s="1"/>
  <c r="E53" i="5"/>
  <c r="D173" i="4"/>
  <c r="D108" i="4" s="1"/>
  <c r="D109" i="4" s="1"/>
  <c r="I143" i="5"/>
  <c r="I34" i="5" s="1"/>
  <c r="H143" i="5"/>
  <c r="H34" i="5" s="1"/>
  <c r="K22" i="4"/>
  <c r="E52" i="5"/>
  <c r="K128" i="5"/>
  <c r="K136" i="5" s="1"/>
  <c r="K84" i="5"/>
  <c r="K105" i="5"/>
  <c r="K113" i="5" s="1"/>
  <c r="J105" i="5"/>
  <c r="J112" i="5" s="1"/>
  <c r="J116" i="5" s="1"/>
  <c r="J128" i="5"/>
  <c r="J135" i="5" s="1"/>
  <c r="J84" i="5"/>
  <c r="J65" i="5"/>
  <c r="K65" i="5"/>
  <c r="G108" i="5"/>
  <c r="G109" i="5" s="1"/>
  <c r="G114" i="5" s="1"/>
  <c r="G131" i="5"/>
  <c r="G132" i="5" s="1"/>
  <c r="G174" i="5"/>
  <c r="G65" i="5" s="1"/>
  <c r="I173" i="5"/>
  <c r="I22" i="5"/>
  <c r="F108" i="4"/>
  <c r="F109" i="4" s="1"/>
  <c r="F137" i="4" s="1"/>
  <c r="F35" i="4" s="1"/>
  <c r="F174" i="4"/>
  <c r="F128" i="4" s="1"/>
  <c r="H173" i="4"/>
  <c r="H22" i="4"/>
  <c r="K910" i="4"/>
  <c r="C952" i="4"/>
  <c r="K973" i="4"/>
  <c r="C973" i="4" s="1"/>
  <c r="G173" i="4"/>
  <c r="G22" i="4"/>
  <c r="J173" i="4"/>
  <c r="J22" i="4"/>
  <c r="K932" i="4"/>
  <c r="K933" i="4" s="1"/>
  <c r="K108" i="4"/>
  <c r="K109" i="4" s="1"/>
  <c r="K114" i="4" s="1"/>
  <c r="K31" i="4" s="1"/>
  <c r="K131" i="4"/>
  <c r="K132" i="4" s="1"/>
  <c r="C910" i="5"/>
  <c r="K911" i="5"/>
  <c r="C973" i="5"/>
  <c r="K974" i="5"/>
  <c r="D137" i="5"/>
  <c r="D114" i="5"/>
  <c r="C931" i="5"/>
  <c r="K932" i="5"/>
  <c r="D128" i="5"/>
  <c r="D105" i="5"/>
  <c r="D84" i="5"/>
  <c r="D65" i="5"/>
  <c r="C952" i="5"/>
  <c r="K953" i="5"/>
  <c r="K137" i="5"/>
  <c r="K35" i="5" s="1"/>
  <c r="K114" i="5"/>
  <c r="K31" i="5" s="1"/>
  <c r="F114" i="5"/>
  <c r="F137" i="5"/>
  <c r="I128" i="4"/>
  <c r="I84" i="4"/>
  <c r="I105" i="4"/>
  <c r="I65" i="4"/>
  <c r="E131" i="4"/>
  <c r="E132" i="4" s="1"/>
  <c r="E108" i="4"/>
  <c r="E109" i="4" s="1"/>
  <c r="E128" i="4"/>
  <c r="E105" i="4"/>
  <c r="E84" i="4"/>
  <c r="E65" i="4"/>
  <c r="K954" i="4"/>
  <c r="C953" i="4"/>
  <c r="I137" i="4"/>
  <c r="I35" i="4" s="1"/>
  <c r="I114" i="4"/>
  <c r="I31" i="4" s="1"/>
  <c r="K105" i="4"/>
  <c r="K128" i="4"/>
  <c r="K65" i="4"/>
  <c r="K84" i="4"/>
  <c r="R114" i="4" l="1"/>
  <c r="R31" i="4" s="1"/>
  <c r="Q137" i="4"/>
  <c r="Q35" i="4" s="1"/>
  <c r="M174" i="4"/>
  <c r="M131" i="4"/>
  <c r="M132" i="4" s="1"/>
  <c r="M108" i="4"/>
  <c r="M109" i="4" s="1"/>
  <c r="Q111" i="4"/>
  <c r="Q29" i="4" s="1"/>
  <c r="Q112" i="4"/>
  <c r="O112" i="4"/>
  <c r="O111" i="4"/>
  <c r="O124" i="4" s="1"/>
  <c r="O113" i="4"/>
  <c r="R113" i="4"/>
  <c r="R122" i="4" s="1"/>
  <c r="R112" i="4"/>
  <c r="R111" i="4"/>
  <c r="L114" i="4"/>
  <c r="L137" i="4"/>
  <c r="S65" i="4"/>
  <c r="S105" i="4"/>
  <c r="S84" i="4"/>
  <c r="S128" i="4"/>
  <c r="O68" i="4"/>
  <c r="O67" i="4"/>
  <c r="O66" i="4"/>
  <c r="S114" i="4"/>
  <c r="S31" i="4" s="1"/>
  <c r="S137" i="4"/>
  <c r="S35" i="4" s="1"/>
  <c r="S954" i="4"/>
  <c r="N68" i="4"/>
  <c r="N67" i="4"/>
  <c r="N66" i="4"/>
  <c r="S933" i="4"/>
  <c r="S975" i="4"/>
  <c r="N113" i="4"/>
  <c r="N112" i="4"/>
  <c r="N111" i="4"/>
  <c r="N124" i="4" s="1"/>
  <c r="Q33" i="4"/>
  <c r="P113" i="4"/>
  <c r="P112" i="4"/>
  <c r="P111" i="4"/>
  <c r="N136" i="4"/>
  <c r="N135" i="4"/>
  <c r="N134" i="4"/>
  <c r="N147" i="4" s="1"/>
  <c r="R136" i="4"/>
  <c r="R135" i="4"/>
  <c r="R134" i="4"/>
  <c r="P136" i="4"/>
  <c r="P135" i="4"/>
  <c r="P134" i="4"/>
  <c r="S911" i="4"/>
  <c r="O136" i="4"/>
  <c r="O135" i="4"/>
  <c r="O134" i="4"/>
  <c r="O147" i="4" s="1"/>
  <c r="L128" i="4"/>
  <c r="L65" i="4"/>
  <c r="L105" i="4"/>
  <c r="L84" i="4"/>
  <c r="E105" i="5"/>
  <c r="E111" i="5" s="1"/>
  <c r="E128" i="5"/>
  <c r="E134" i="5" s="1"/>
  <c r="E147" i="5" s="1"/>
  <c r="E84" i="5"/>
  <c r="D174" i="4"/>
  <c r="D65" i="4" s="1"/>
  <c r="E114" i="5"/>
  <c r="D131" i="4"/>
  <c r="D132" i="4" s="1"/>
  <c r="F105" i="5"/>
  <c r="F112" i="5" s="1"/>
  <c r="F128" i="5"/>
  <c r="F136" i="5" s="1"/>
  <c r="F65" i="5"/>
  <c r="F66" i="5" s="1"/>
  <c r="J137" i="5"/>
  <c r="J35" i="5" s="1"/>
  <c r="H131" i="5"/>
  <c r="H132" i="5" s="1"/>
  <c r="H108" i="5"/>
  <c r="H109" i="5" s="1"/>
  <c r="H137" i="5" s="1"/>
  <c r="H35" i="5" s="1"/>
  <c r="H174" i="5"/>
  <c r="G137" i="5"/>
  <c r="F114" i="4"/>
  <c r="F31" i="4" s="1"/>
  <c r="K111" i="5"/>
  <c r="K29" i="5" s="1"/>
  <c r="J113" i="5"/>
  <c r="J122" i="5" s="1"/>
  <c r="K122" i="5"/>
  <c r="K123" i="5"/>
  <c r="K120" i="5" s="1"/>
  <c r="K30" i="5" s="1"/>
  <c r="K112" i="5"/>
  <c r="K116" i="5" s="1"/>
  <c r="K137" i="4"/>
  <c r="K35" i="4" s="1"/>
  <c r="J123" i="5"/>
  <c r="J120" i="5" s="1"/>
  <c r="J30" i="5" s="1"/>
  <c r="J111" i="5"/>
  <c r="K134" i="5"/>
  <c r="K33" i="5" s="1"/>
  <c r="K36" i="5" s="1"/>
  <c r="K135" i="5"/>
  <c r="J136" i="5"/>
  <c r="J134" i="5"/>
  <c r="J33" i="5" s="1"/>
  <c r="G105" i="5"/>
  <c r="G112" i="5" s="1"/>
  <c r="G84" i="5"/>
  <c r="G128" i="5"/>
  <c r="G134" i="5" s="1"/>
  <c r="G147" i="5" s="1"/>
  <c r="I131" i="5"/>
  <c r="I132" i="5" s="1"/>
  <c r="I174" i="5"/>
  <c r="I108" i="5"/>
  <c r="I109" i="5" s="1"/>
  <c r="F65" i="4"/>
  <c r="F66" i="4" s="1"/>
  <c r="F105" i="4"/>
  <c r="F112" i="4" s="1"/>
  <c r="F84" i="4"/>
  <c r="H108" i="4"/>
  <c r="H109" i="4" s="1"/>
  <c r="H174" i="4"/>
  <c r="H131" i="4"/>
  <c r="H132" i="4" s="1"/>
  <c r="G131" i="4"/>
  <c r="G132" i="4" s="1"/>
  <c r="G108" i="4"/>
  <c r="G109" i="4" s="1"/>
  <c r="G174" i="4"/>
  <c r="C932" i="4"/>
  <c r="K974" i="4"/>
  <c r="C910" i="4"/>
  <c r="K911" i="4"/>
  <c r="J174" i="4"/>
  <c r="J131" i="4"/>
  <c r="J132" i="4" s="1"/>
  <c r="J108" i="4"/>
  <c r="J109" i="4" s="1"/>
  <c r="E68" i="5"/>
  <c r="E67" i="5"/>
  <c r="E66" i="5"/>
  <c r="D68" i="5"/>
  <c r="D67" i="5"/>
  <c r="D66" i="5"/>
  <c r="C932" i="5"/>
  <c r="K933" i="5"/>
  <c r="C974" i="5"/>
  <c r="K975" i="5"/>
  <c r="E136" i="5"/>
  <c r="D113" i="5"/>
  <c r="D112" i="5"/>
  <c r="D111" i="5"/>
  <c r="D124" i="5" s="1"/>
  <c r="G66" i="5"/>
  <c r="G67" i="5"/>
  <c r="G68" i="5"/>
  <c r="D136" i="5"/>
  <c r="D135" i="5"/>
  <c r="D134" i="5"/>
  <c r="D147" i="5" s="1"/>
  <c r="C953" i="5"/>
  <c r="K954" i="5"/>
  <c r="C911" i="5"/>
  <c r="K912" i="5"/>
  <c r="E68" i="4"/>
  <c r="E67" i="4"/>
  <c r="E66" i="4"/>
  <c r="I136" i="4"/>
  <c r="I135" i="4"/>
  <c r="I134" i="4"/>
  <c r="I113" i="4"/>
  <c r="I112" i="4"/>
  <c r="I116" i="4" s="1"/>
  <c r="I111" i="4"/>
  <c r="K934" i="4"/>
  <c r="C933" i="4"/>
  <c r="E113" i="4"/>
  <c r="E112" i="4"/>
  <c r="E111" i="4"/>
  <c r="K112" i="4"/>
  <c r="K116" i="4" s="1"/>
  <c r="K113" i="4"/>
  <c r="K111" i="4"/>
  <c r="E136" i="4"/>
  <c r="E135" i="4"/>
  <c r="E134" i="4"/>
  <c r="D137" i="4"/>
  <c r="D35" i="4" s="1"/>
  <c r="D114" i="4"/>
  <c r="D31" i="4" s="1"/>
  <c r="E137" i="4"/>
  <c r="E35" i="4" s="1"/>
  <c r="E114" i="4"/>
  <c r="E31" i="4" s="1"/>
  <c r="K134" i="4"/>
  <c r="K136" i="4"/>
  <c r="K135" i="4"/>
  <c r="K955" i="4"/>
  <c r="C954" i="4"/>
  <c r="F134" i="4"/>
  <c r="F136" i="4"/>
  <c r="F135" i="4"/>
  <c r="Q147" i="4" l="1"/>
  <c r="Q36" i="4"/>
  <c r="D105" i="4"/>
  <c r="D113" i="4" s="1"/>
  <c r="M128" i="4"/>
  <c r="M105" i="4"/>
  <c r="M84" i="4"/>
  <c r="M65" i="4"/>
  <c r="M137" i="4"/>
  <c r="M114" i="4"/>
  <c r="N148" i="4"/>
  <c r="N149" i="4" s="1"/>
  <c r="E135" i="5"/>
  <c r="D84" i="4"/>
  <c r="D128" i="4"/>
  <c r="O76" i="4"/>
  <c r="O59" i="4" s="1"/>
  <c r="O50" i="4"/>
  <c r="N75" i="4"/>
  <c r="N49" i="4"/>
  <c r="O77" i="4"/>
  <c r="O60" i="4" s="1"/>
  <c r="O51" i="4"/>
  <c r="O75" i="4"/>
  <c r="O49" i="4"/>
  <c r="N76" i="4"/>
  <c r="N59" i="4" s="1"/>
  <c r="N50" i="4"/>
  <c r="N77" i="4"/>
  <c r="N60" i="4" s="1"/>
  <c r="N51" i="4"/>
  <c r="O148" i="4"/>
  <c r="O149" i="4" s="1"/>
  <c r="L68" i="4"/>
  <c r="L67" i="4"/>
  <c r="L66" i="4"/>
  <c r="S912" i="4"/>
  <c r="L136" i="4"/>
  <c r="L135" i="4"/>
  <c r="L134" i="4"/>
  <c r="L147" i="4" s="1"/>
  <c r="S976" i="4"/>
  <c r="P147" i="4"/>
  <c r="P33" i="4"/>
  <c r="P36" i="4" s="1"/>
  <c r="S934" i="4"/>
  <c r="S135" i="4"/>
  <c r="S134" i="4"/>
  <c r="S136" i="4"/>
  <c r="R29" i="4"/>
  <c r="R147" i="4"/>
  <c r="R33" i="4"/>
  <c r="R36" i="4" s="1"/>
  <c r="P29" i="4"/>
  <c r="S955" i="4"/>
  <c r="S111" i="4"/>
  <c r="S113" i="4"/>
  <c r="S122" i="4" s="1"/>
  <c r="S112" i="4"/>
  <c r="L112" i="4"/>
  <c r="L111" i="4"/>
  <c r="L124" i="4" s="1"/>
  <c r="L113" i="4"/>
  <c r="E112" i="5"/>
  <c r="F134" i="5"/>
  <c r="F147" i="5" s="1"/>
  <c r="F68" i="5"/>
  <c r="F77" i="5" s="1"/>
  <c r="F60" i="5" s="1"/>
  <c r="E113" i="5"/>
  <c r="F135" i="5"/>
  <c r="E124" i="5"/>
  <c r="E148" i="5" s="1"/>
  <c r="E149" i="5" s="1"/>
  <c r="J36" i="5"/>
  <c r="F67" i="5"/>
  <c r="F76" i="5" s="1"/>
  <c r="F59" i="5" s="1"/>
  <c r="F111" i="5"/>
  <c r="F124" i="5" s="1"/>
  <c r="F113" i="5"/>
  <c r="K147" i="5"/>
  <c r="H84" i="5"/>
  <c r="H65" i="5"/>
  <c r="H105" i="5"/>
  <c r="H128" i="5"/>
  <c r="G113" i="5"/>
  <c r="J147" i="5"/>
  <c r="D148" i="5"/>
  <c r="D149" i="5" s="1"/>
  <c r="K32" i="5"/>
  <c r="K37" i="5" s="1"/>
  <c r="K124" i="5"/>
  <c r="J124" i="5"/>
  <c r="K122" i="4"/>
  <c r="K123" i="4"/>
  <c r="J29" i="5"/>
  <c r="J32" i="5" s="1"/>
  <c r="I122" i="4"/>
  <c r="Q120" i="4" s="1"/>
  <c r="I123" i="4"/>
  <c r="G135" i="5"/>
  <c r="G111" i="5"/>
  <c r="G124" i="5" s="1"/>
  <c r="G148" i="5" s="1"/>
  <c r="G149" i="5" s="1"/>
  <c r="G136" i="5"/>
  <c r="I114" i="5"/>
  <c r="I31" i="5" s="1"/>
  <c r="I137" i="5"/>
  <c r="I35" i="5" s="1"/>
  <c r="I128" i="5"/>
  <c r="I65" i="5"/>
  <c r="I105" i="5"/>
  <c r="I84" i="5"/>
  <c r="F111" i="4"/>
  <c r="F124" i="4" s="1"/>
  <c r="F113" i="4"/>
  <c r="F67" i="4"/>
  <c r="F76" i="4" s="1"/>
  <c r="F59" i="4" s="1"/>
  <c r="F68" i="4"/>
  <c r="F77" i="4" s="1"/>
  <c r="F60" i="4" s="1"/>
  <c r="H128" i="4"/>
  <c r="H105" i="4"/>
  <c r="H84" i="4"/>
  <c r="H65" i="4"/>
  <c r="H137" i="4"/>
  <c r="H35" i="4" s="1"/>
  <c r="K912" i="4"/>
  <c r="C911" i="4"/>
  <c r="K975" i="4"/>
  <c r="C974" i="4"/>
  <c r="G65" i="4"/>
  <c r="G105" i="4"/>
  <c r="G128" i="4"/>
  <c r="G84" i="4"/>
  <c r="G137" i="4"/>
  <c r="G35" i="4" s="1"/>
  <c r="G114" i="4"/>
  <c r="G31" i="4" s="1"/>
  <c r="J137" i="4"/>
  <c r="J35" i="4" s="1"/>
  <c r="J114" i="4"/>
  <c r="J31" i="4" s="1"/>
  <c r="J128" i="4"/>
  <c r="J105" i="4"/>
  <c r="J84" i="4"/>
  <c r="J65" i="4"/>
  <c r="G77" i="5"/>
  <c r="G60" i="5" s="1"/>
  <c r="G51" i="5"/>
  <c r="K913" i="5"/>
  <c r="C912" i="5"/>
  <c r="K955" i="5"/>
  <c r="C954" i="5"/>
  <c r="D77" i="5"/>
  <c r="D60" i="5" s="1"/>
  <c r="D51" i="5"/>
  <c r="G76" i="5"/>
  <c r="G59" i="5" s="1"/>
  <c r="G50" i="5"/>
  <c r="F75" i="5"/>
  <c r="F49" i="5"/>
  <c r="E75" i="5"/>
  <c r="E49" i="5"/>
  <c r="G75" i="5"/>
  <c r="G49" i="5"/>
  <c r="K934" i="5"/>
  <c r="C933" i="5"/>
  <c r="E76" i="5"/>
  <c r="E59" i="5" s="1"/>
  <c r="E50" i="5"/>
  <c r="E51" i="5"/>
  <c r="E77" i="5"/>
  <c r="E60" i="5" s="1"/>
  <c r="K976" i="5"/>
  <c r="C975" i="5"/>
  <c r="D75" i="5"/>
  <c r="D49" i="5"/>
  <c r="D76" i="5"/>
  <c r="D59" i="5" s="1"/>
  <c r="D50" i="5"/>
  <c r="K29" i="4"/>
  <c r="C955" i="4"/>
  <c r="K956" i="4"/>
  <c r="D134" i="4"/>
  <c r="D136" i="4"/>
  <c r="D135" i="4"/>
  <c r="E75" i="4"/>
  <c r="E49" i="4"/>
  <c r="E76" i="4"/>
  <c r="E59" i="4" s="1"/>
  <c r="E50" i="4"/>
  <c r="K147" i="4"/>
  <c r="K33" i="4"/>
  <c r="K36" i="4" s="1"/>
  <c r="E124" i="4"/>
  <c r="E29" i="4"/>
  <c r="E32" i="4" s="1"/>
  <c r="E77" i="4"/>
  <c r="E60" i="4" s="1"/>
  <c r="E51" i="4"/>
  <c r="I147" i="4"/>
  <c r="I33" i="4"/>
  <c r="I36" i="4" s="1"/>
  <c r="E147" i="4"/>
  <c r="E33" i="4"/>
  <c r="E36" i="4" s="1"/>
  <c r="D66" i="4"/>
  <c r="D68" i="4"/>
  <c r="D67" i="4"/>
  <c r="I29" i="4"/>
  <c r="D112" i="4"/>
  <c r="F147" i="4"/>
  <c r="F33" i="4"/>
  <c r="F36" i="4" s="1"/>
  <c r="C934" i="4"/>
  <c r="K935" i="4"/>
  <c r="F75" i="4"/>
  <c r="F49" i="4"/>
  <c r="M68" i="4" l="1"/>
  <c r="M67" i="4"/>
  <c r="M66" i="4"/>
  <c r="M86" i="4"/>
  <c r="M92" i="4" s="1"/>
  <c r="M85" i="4"/>
  <c r="M91" i="4" s="1"/>
  <c r="D111" i="4"/>
  <c r="D29" i="4" s="1"/>
  <c r="D32" i="4" s="1"/>
  <c r="M111" i="4"/>
  <c r="M124" i="4" s="1"/>
  <c r="M113" i="4"/>
  <c r="M112" i="4"/>
  <c r="M136" i="4"/>
  <c r="M135" i="4"/>
  <c r="M134" i="4"/>
  <c r="M147" i="4" s="1"/>
  <c r="F51" i="5"/>
  <c r="K38" i="5"/>
  <c r="K39" i="5" s="1"/>
  <c r="K40" i="5" s="1"/>
  <c r="K44" i="5" s="1"/>
  <c r="K45" i="5" s="1"/>
  <c r="S37" i="4"/>
  <c r="K120" i="4"/>
  <c r="K30" i="4" s="1"/>
  <c r="K32" i="4" s="1"/>
  <c r="K37" i="4" s="1"/>
  <c r="K38" i="4" s="1"/>
  <c r="S120" i="4"/>
  <c r="S30" i="4" s="1"/>
  <c r="Q30" i="4"/>
  <c r="Q32" i="4" s="1"/>
  <c r="Q124" i="4"/>
  <c r="Q148" i="4" s="1"/>
  <c r="Q149" i="4" s="1"/>
  <c r="O78" i="4"/>
  <c r="O58" i="4"/>
  <c r="N78" i="4"/>
  <c r="N58" i="4"/>
  <c r="L75" i="4"/>
  <c r="L49" i="4"/>
  <c r="L76" i="4"/>
  <c r="L59" i="4" s="1"/>
  <c r="L50" i="4"/>
  <c r="L77" i="4"/>
  <c r="L60" i="4" s="1"/>
  <c r="L51" i="4"/>
  <c r="S956" i="4"/>
  <c r="S913" i="4"/>
  <c r="S33" i="4"/>
  <c r="S36" i="4" s="1"/>
  <c r="S147" i="4"/>
  <c r="S977" i="4"/>
  <c r="S935" i="4"/>
  <c r="S29" i="4"/>
  <c r="L148" i="4"/>
  <c r="L149" i="4" s="1"/>
  <c r="F148" i="5"/>
  <c r="F149" i="5" s="1"/>
  <c r="F50" i="5"/>
  <c r="J37" i="5"/>
  <c r="F29" i="4"/>
  <c r="F32" i="4" s="1"/>
  <c r="F37" i="4" s="1"/>
  <c r="F38" i="4" s="1"/>
  <c r="K148" i="5"/>
  <c r="K149" i="5" s="1"/>
  <c r="H135" i="5"/>
  <c r="H136" i="5"/>
  <c r="H134" i="5"/>
  <c r="H113" i="5"/>
  <c r="H122" i="5" s="1"/>
  <c r="H120" i="5" s="1"/>
  <c r="H30" i="5" s="1"/>
  <c r="H112" i="5"/>
  <c r="H116" i="5" s="1"/>
  <c r="H114" i="5" s="1"/>
  <c r="H31" i="5" s="1"/>
  <c r="H111" i="5"/>
  <c r="J148" i="5"/>
  <c r="J149" i="5" s="1"/>
  <c r="I120" i="4"/>
  <c r="I30" i="4" s="1"/>
  <c r="I32" i="4" s="1"/>
  <c r="I37" i="4" s="1"/>
  <c r="I38" i="4" s="1"/>
  <c r="I39" i="4" s="1"/>
  <c r="I40" i="4" s="1"/>
  <c r="I44" i="4" s="1"/>
  <c r="I45" i="4" s="1"/>
  <c r="F50" i="4"/>
  <c r="F51" i="4"/>
  <c r="I112" i="5"/>
  <c r="I116" i="5" s="1"/>
  <c r="I111" i="5"/>
  <c r="I113" i="5"/>
  <c r="I136" i="5"/>
  <c r="I135" i="5"/>
  <c r="I134" i="5"/>
  <c r="F148" i="4"/>
  <c r="F149" i="4" s="1"/>
  <c r="H136" i="4"/>
  <c r="H135" i="4"/>
  <c r="H134" i="4"/>
  <c r="H112" i="4"/>
  <c r="H116" i="4" s="1"/>
  <c r="H111" i="4"/>
  <c r="H113" i="4"/>
  <c r="H122" i="4" s="1"/>
  <c r="G135" i="4"/>
  <c r="G134" i="4"/>
  <c r="G136" i="4"/>
  <c r="G112" i="4"/>
  <c r="G111" i="4"/>
  <c r="G113" i="4"/>
  <c r="G67" i="4"/>
  <c r="G68" i="4"/>
  <c r="G66" i="4"/>
  <c r="K976" i="4"/>
  <c r="C975" i="4"/>
  <c r="C912" i="4"/>
  <c r="K913" i="4"/>
  <c r="J136" i="4"/>
  <c r="J135" i="4"/>
  <c r="J134" i="4"/>
  <c r="J113" i="4"/>
  <c r="J112" i="4"/>
  <c r="J116" i="4" s="1"/>
  <c r="J111" i="4"/>
  <c r="K956" i="5"/>
  <c r="C955" i="5"/>
  <c r="F78" i="5"/>
  <c r="F58" i="5"/>
  <c r="D78" i="5"/>
  <c r="D58" i="5"/>
  <c r="K977" i="5"/>
  <c r="C976" i="5"/>
  <c r="E78" i="5"/>
  <c r="E58" i="5"/>
  <c r="K935" i="5"/>
  <c r="C934" i="5"/>
  <c r="K914" i="5"/>
  <c r="C913" i="5"/>
  <c r="G78" i="5"/>
  <c r="G58" i="5"/>
  <c r="D75" i="4"/>
  <c r="D49" i="4"/>
  <c r="E148" i="4"/>
  <c r="E149" i="4" s="1"/>
  <c r="E78" i="4"/>
  <c r="E58" i="4"/>
  <c r="D147" i="4"/>
  <c r="D33" i="4"/>
  <c r="D36" i="4" s="1"/>
  <c r="D51" i="4"/>
  <c r="D77" i="4"/>
  <c r="D60" i="4" s="1"/>
  <c r="F78" i="4"/>
  <c r="F58" i="4"/>
  <c r="C935" i="4"/>
  <c r="K936" i="4"/>
  <c r="D76" i="4"/>
  <c r="D59" i="4" s="1"/>
  <c r="D50" i="4"/>
  <c r="E37" i="4"/>
  <c r="E38" i="4" s="1"/>
  <c r="C956" i="4"/>
  <c r="K957" i="4"/>
  <c r="M148" i="4" l="1"/>
  <c r="M149" i="4" s="1"/>
  <c r="D124" i="4"/>
  <c r="D148" i="4" s="1"/>
  <c r="D149" i="4" s="1"/>
  <c r="M93" i="4"/>
  <c r="M94" i="4" s="1"/>
  <c r="M96" i="4" s="1"/>
  <c r="M75" i="4"/>
  <c r="M49" i="4"/>
  <c r="M50" i="4"/>
  <c r="M76" i="4"/>
  <c r="M59" i="4" s="1"/>
  <c r="M77" i="4"/>
  <c r="M60" i="4" s="1"/>
  <c r="M51" i="4"/>
  <c r="K124" i="4"/>
  <c r="K148" i="4" s="1"/>
  <c r="K149" i="4" s="1"/>
  <c r="S124" i="4"/>
  <c r="S148" i="4" s="1"/>
  <c r="S149" i="4" s="1"/>
  <c r="J38" i="5"/>
  <c r="J39" i="5" s="1"/>
  <c r="J40" i="5" s="1"/>
  <c r="J44" i="5" s="1"/>
  <c r="J45" i="5" s="1"/>
  <c r="R37" i="4"/>
  <c r="S32" i="4"/>
  <c r="H114" i="4"/>
  <c r="H31" i="4" s="1"/>
  <c r="P114" i="4"/>
  <c r="H120" i="4"/>
  <c r="H30" i="4" s="1"/>
  <c r="P120" i="4"/>
  <c r="P30" i="4" s="1"/>
  <c r="N79" i="4"/>
  <c r="N61" i="4"/>
  <c r="O79" i="4"/>
  <c r="O61" i="4"/>
  <c r="L78" i="4"/>
  <c r="L58" i="4"/>
  <c r="S38" i="4"/>
  <c r="S39" i="4" s="1"/>
  <c r="S914" i="4"/>
  <c r="S936" i="4"/>
  <c r="S978" i="4"/>
  <c r="S957" i="4"/>
  <c r="I124" i="4"/>
  <c r="I148" i="4" s="1"/>
  <c r="I149" i="4" s="1"/>
  <c r="H124" i="5"/>
  <c r="H29" i="5"/>
  <c r="H32" i="5" s="1"/>
  <c r="H147" i="5"/>
  <c r="H33" i="5"/>
  <c r="H36" i="5" s="1"/>
  <c r="J122" i="4"/>
  <c r="J123" i="4"/>
  <c r="I122" i="5"/>
  <c r="I123" i="5"/>
  <c r="I147" i="5"/>
  <c r="I33" i="5"/>
  <c r="I36" i="5" s="1"/>
  <c r="I29" i="5"/>
  <c r="H29" i="4"/>
  <c r="H33" i="4"/>
  <c r="H36" i="4" s="1"/>
  <c r="H147" i="4"/>
  <c r="C913" i="4"/>
  <c r="K914" i="4"/>
  <c r="G124" i="4"/>
  <c r="G29" i="4"/>
  <c r="G32" i="4" s="1"/>
  <c r="G76" i="4"/>
  <c r="G59" i="4" s="1"/>
  <c r="G50" i="4"/>
  <c r="C976" i="4"/>
  <c r="K977" i="4"/>
  <c r="G147" i="4"/>
  <c r="G33" i="4"/>
  <c r="G36" i="4" s="1"/>
  <c r="G49" i="4"/>
  <c r="G75" i="4"/>
  <c r="G51" i="4"/>
  <c r="G77" i="4"/>
  <c r="G60" i="4" s="1"/>
  <c r="J29" i="4"/>
  <c r="J147" i="4"/>
  <c r="J33" i="4"/>
  <c r="J36" i="4" s="1"/>
  <c r="G79" i="5"/>
  <c r="G61" i="5"/>
  <c r="G24" i="5" s="1"/>
  <c r="O24" i="4" s="1"/>
  <c r="C935" i="5"/>
  <c r="K936" i="5"/>
  <c r="C977" i="5"/>
  <c r="K978" i="5"/>
  <c r="F79" i="5"/>
  <c r="F61" i="5"/>
  <c r="F24" i="5" s="1"/>
  <c r="N24" i="4" s="1"/>
  <c r="E79" i="5"/>
  <c r="E61" i="5"/>
  <c r="E24" i="5" s="1"/>
  <c r="M24" i="4" s="1"/>
  <c r="D79" i="5"/>
  <c r="D61" i="5"/>
  <c r="D24" i="5" s="1"/>
  <c r="L24" i="4" s="1"/>
  <c r="C956" i="5"/>
  <c r="K957" i="5"/>
  <c r="C914" i="5"/>
  <c r="K915" i="5"/>
  <c r="K937" i="4"/>
  <c r="C936" i="4"/>
  <c r="E79" i="4"/>
  <c r="E61" i="4"/>
  <c r="E24" i="4" s="1"/>
  <c r="D37" i="4"/>
  <c r="D38" i="4" s="1"/>
  <c r="K958" i="4"/>
  <c r="C957" i="4"/>
  <c r="F79" i="4"/>
  <c r="F61" i="4"/>
  <c r="F24" i="4" s="1"/>
  <c r="E40" i="4"/>
  <c r="E44" i="4" s="1"/>
  <c r="E45" i="4" s="1"/>
  <c r="E39" i="4"/>
  <c r="K39" i="4"/>
  <c r="K40" i="4" s="1"/>
  <c r="K44" i="4" s="1"/>
  <c r="K45" i="4" s="1"/>
  <c r="F40" i="4"/>
  <c r="F44" i="4" s="1"/>
  <c r="F45" i="4" s="1"/>
  <c r="F39" i="4"/>
  <c r="D78" i="4"/>
  <c r="D58" i="4"/>
  <c r="M78" i="4" l="1"/>
  <c r="M58" i="4"/>
  <c r="H32" i="4"/>
  <c r="H37" i="4" s="1"/>
  <c r="H38" i="4" s="1"/>
  <c r="H124" i="4"/>
  <c r="H148" i="4" s="1"/>
  <c r="H149" i="4" s="1"/>
  <c r="J120" i="4"/>
  <c r="J30" i="4" s="1"/>
  <c r="J32" i="4" s="1"/>
  <c r="J37" i="4" s="1"/>
  <c r="J38" i="4" s="1"/>
  <c r="J39" i="4" s="1"/>
  <c r="J40" i="4" s="1"/>
  <c r="J44" i="4" s="1"/>
  <c r="J45" i="4" s="1"/>
  <c r="R120" i="4"/>
  <c r="P31" i="4"/>
  <c r="P32" i="4" s="1"/>
  <c r="P124" i="4"/>
  <c r="P148" i="4" s="1"/>
  <c r="P149" i="4" s="1"/>
  <c r="S40" i="4"/>
  <c r="S44" i="4" s="1"/>
  <c r="S45" i="4" s="1"/>
  <c r="N95" i="4"/>
  <c r="N62" i="4"/>
  <c r="N25" i="4" s="1"/>
  <c r="O95" i="4"/>
  <c r="O62" i="4"/>
  <c r="O25" i="4" s="1"/>
  <c r="L79" i="4"/>
  <c r="L61" i="4"/>
  <c r="S979" i="4"/>
  <c r="S958" i="4"/>
  <c r="S937" i="4"/>
  <c r="S915" i="4"/>
  <c r="I120" i="5"/>
  <c r="I30" i="5" s="1"/>
  <c r="I32" i="5" s="1"/>
  <c r="I37" i="5" s="1"/>
  <c r="H148" i="5"/>
  <c r="H149" i="5" s="1"/>
  <c r="H37" i="5"/>
  <c r="G148" i="4"/>
  <c r="G149" i="4" s="1"/>
  <c r="G37" i="4"/>
  <c r="G38" i="4" s="1"/>
  <c r="G78" i="4"/>
  <c r="G58" i="4"/>
  <c r="K978" i="4"/>
  <c r="C977" i="4"/>
  <c r="K915" i="4"/>
  <c r="C914" i="4"/>
  <c r="C978" i="5"/>
  <c r="K979" i="5"/>
  <c r="C936" i="5"/>
  <c r="K937" i="5"/>
  <c r="C957" i="5"/>
  <c r="K958" i="5"/>
  <c r="E95" i="5"/>
  <c r="E62" i="5"/>
  <c r="E25" i="5" s="1"/>
  <c r="C915" i="5"/>
  <c r="K916" i="5"/>
  <c r="F95" i="5"/>
  <c r="F62" i="5"/>
  <c r="F25" i="5" s="1"/>
  <c r="D95" i="5"/>
  <c r="D62" i="5"/>
  <c r="D25" i="5" s="1"/>
  <c r="G95" i="5"/>
  <c r="G62" i="5"/>
  <c r="G25" i="5" s="1"/>
  <c r="E95" i="4"/>
  <c r="E62" i="4"/>
  <c r="E25" i="4" s="1"/>
  <c r="K959" i="4"/>
  <c r="C958" i="4"/>
  <c r="D79" i="4"/>
  <c r="D61" i="4"/>
  <c r="D24" i="4" s="1"/>
  <c r="F62" i="4"/>
  <c r="F95" i="4"/>
  <c r="D40" i="4"/>
  <c r="D44" i="4" s="1"/>
  <c r="D45" i="4" s="1"/>
  <c r="D39" i="4"/>
  <c r="K938" i="4"/>
  <c r="C937" i="4"/>
  <c r="J124" i="4" l="1"/>
  <c r="J148" i="4" s="1"/>
  <c r="J149" i="4" s="1"/>
  <c r="M79" i="4"/>
  <c r="M61" i="4"/>
  <c r="H38" i="5"/>
  <c r="H39" i="5" s="1"/>
  <c r="H40" i="5" s="1"/>
  <c r="H44" i="5" s="1"/>
  <c r="H45" i="5" s="1"/>
  <c r="P37" i="4"/>
  <c r="I38" i="5"/>
  <c r="I39" i="5" s="1"/>
  <c r="I40" i="5" s="1"/>
  <c r="I44" i="5" s="1"/>
  <c r="I45" i="5" s="1"/>
  <c r="Q37" i="4"/>
  <c r="Q38" i="4" s="1"/>
  <c r="Q39" i="4" s="1"/>
  <c r="Q40" i="4" s="1"/>
  <c r="Q44" i="4" s="1"/>
  <c r="Q45" i="4" s="1"/>
  <c r="P38" i="4"/>
  <c r="P39" i="4" s="1"/>
  <c r="P40" i="4" s="1"/>
  <c r="P44" i="4" s="1"/>
  <c r="P45" i="4" s="1"/>
  <c r="R30" i="4"/>
  <c r="R32" i="4" s="1"/>
  <c r="R38" i="4" s="1"/>
  <c r="R39" i="4" s="1"/>
  <c r="R40" i="4" s="1"/>
  <c r="R44" i="4" s="1"/>
  <c r="R45" i="4" s="1"/>
  <c r="R124" i="4"/>
  <c r="R148" i="4" s="1"/>
  <c r="R149" i="4" s="1"/>
  <c r="O26" i="4"/>
  <c r="O27" i="4" s="1"/>
  <c r="O42" i="4" s="1"/>
  <c r="O43" i="4" s="1"/>
  <c r="N26" i="4"/>
  <c r="N27" i="4" s="1"/>
  <c r="N42" i="4" s="1"/>
  <c r="N43" i="4" s="1"/>
  <c r="L95" i="4"/>
  <c r="L62" i="4"/>
  <c r="L25" i="4" s="1"/>
  <c r="S938" i="4"/>
  <c r="S916" i="4"/>
  <c r="S959" i="4"/>
  <c r="S980" i="4"/>
  <c r="I124" i="5"/>
  <c r="I148" i="5" s="1"/>
  <c r="I149" i="5" s="1"/>
  <c r="G40" i="4"/>
  <c r="G44" i="4" s="1"/>
  <c r="G45" i="4" s="1"/>
  <c r="G39" i="4"/>
  <c r="H39" i="4"/>
  <c r="H40" i="4" s="1"/>
  <c r="H44" i="4" s="1"/>
  <c r="H45" i="4" s="1"/>
  <c r="C915" i="4"/>
  <c r="K916" i="4"/>
  <c r="K979" i="4"/>
  <c r="C978" i="4"/>
  <c r="G79" i="4"/>
  <c r="G61" i="4"/>
  <c r="G24" i="4" s="1"/>
  <c r="E26" i="5"/>
  <c r="E27" i="5" s="1"/>
  <c r="E42" i="5" s="1"/>
  <c r="E43" i="5" s="1"/>
  <c r="D26" i="5"/>
  <c r="D27" i="5" s="1"/>
  <c r="D42" i="5" s="1"/>
  <c r="D43" i="5" s="1"/>
  <c r="K959" i="5"/>
  <c r="C958" i="5"/>
  <c r="F26" i="5"/>
  <c r="F27" i="5" s="1"/>
  <c r="F42" i="5" s="1"/>
  <c r="F43" i="5" s="1"/>
  <c r="K938" i="5"/>
  <c r="C937" i="5"/>
  <c r="G26" i="5"/>
  <c r="G27" i="5" s="1"/>
  <c r="G42" i="5" s="1"/>
  <c r="G43" i="5" s="1"/>
  <c r="K917" i="5"/>
  <c r="C916" i="5"/>
  <c r="K980" i="5"/>
  <c r="C979" i="5"/>
  <c r="C938" i="4"/>
  <c r="K939" i="4"/>
  <c r="D95" i="4"/>
  <c r="D62" i="4"/>
  <c r="D25" i="4" s="1"/>
  <c r="C959" i="4"/>
  <c r="K960" i="4"/>
  <c r="E26" i="4"/>
  <c r="E27" i="4" s="1"/>
  <c r="E42" i="4" s="1"/>
  <c r="E43" i="4" s="1"/>
  <c r="M62" i="4" l="1"/>
  <c r="M25" i="4" s="1"/>
  <c r="M26" i="4" s="1"/>
  <c r="M27" i="4" s="1"/>
  <c r="M42" i="4" s="1"/>
  <c r="M43" i="4" s="1"/>
  <c r="M95" i="4"/>
  <c r="L26" i="4"/>
  <c r="L27" i="4" s="1"/>
  <c r="L42" i="4" s="1"/>
  <c r="L43" i="4" s="1"/>
  <c r="S981" i="4"/>
  <c r="S917" i="4"/>
  <c r="S960" i="4"/>
  <c r="S939" i="4"/>
  <c r="G95" i="4"/>
  <c r="G62" i="4"/>
  <c r="G25" i="4" s="1"/>
  <c r="G26" i="4" s="1"/>
  <c r="G27" i="4" s="1"/>
  <c r="G42" i="4" s="1"/>
  <c r="G43" i="4" s="1"/>
  <c r="K980" i="4"/>
  <c r="C979" i="4"/>
  <c r="K917" i="4"/>
  <c r="C916" i="4"/>
  <c r="K918" i="5"/>
  <c r="C917" i="5"/>
  <c r="K960" i="5"/>
  <c r="C959" i="5"/>
  <c r="K981" i="5"/>
  <c r="C980" i="5"/>
  <c r="K939" i="5"/>
  <c r="C938" i="5"/>
  <c r="D26" i="4"/>
  <c r="D27" i="4" s="1"/>
  <c r="D42" i="4" s="1"/>
  <c r="D43" i="4" s="1"/>
  <c r="C939" i="4"/>
  <c r="K940" i="4"/>
  <c r="C960" i="4"/>
  <c r="K961" i="4"/>
  <c r="S940" i="4" l="1"/>
  <c r="S918" i="4"/>
  <c r="S961" i="4"/>
  <c r="S982" i="4"/>
  <c r="C917" i="4"/>
  <c r="K918" i="4"/>
  <c r="C980" i="4"/>
  <c r="K981" i="4"/>
  <c r="C981" i="5"/>
  <c r="K982" i="5"/>
  <c r="C939" i="5"/>
  <c r="K940" i="5"/>
  <c r="C960" i="5"/>
  <c r="K961" i="5"/>
  <c r="C918" i="5"/>
  <c r="K919" i="5"/>
  <c r="K962" i="4"/>
  <c r="C961" i="4"/>
  <c r="K941" i="4"/>
  <c r="C940" i="4"/>
  <c r="S962" i="4" l="1"/>
  <c r="S919" i="4"/>
  <c r="S941" i="4"/>
  <c r="S983" i="4"/>
  <c r="C981" i="4"/>
  <c r="K982" i="4"/>
  <c r="K919" i="4"/>
  <c r="C918" i="4"/>
  <c r="C961" i="5"/>
  <c r="K962" i="5"/>
  <c r="C940" i="5"/>
  <c r="K941" i="5"/>
  <c r="C919" i="5"/>
  <c r="K920" i="5"/>
  <c r="C982" i="5"/>
  <c r="K983" i="5"/>
  <c r="K942" i="4"/>
  <c r="C941" i="4"/>
  <c r="K963" i="4"/>
  <c r="C962" i="4"/>
  <c r="S984" i="4" l="1"/>
  <c r="S920" i="4"/>
  <c r="S942" i="4"/>
  <c r="S963" i="4"/>
  <c r="K920" i="4"/>
  <c r="C919" i="4"/>
  <c r="K983" i="4"/>
  <c r="C982" i="4"/>
  <c r="K984" i="5"/>
  <c r="C983" i="5"/>
  <c r="K942" i="5"/>
  <c r="C941" i="5"/>
  <c r="K921" i="5"/>
  <c r="C920" i="5"/>
  <c r="K963" i="5"/>
  <c r="C962" i="5"/>
  <c r="C942" i="4"/>
  <c r="K943" i="4"/>
  <c r="C963" i="4"/>
  <c r="K964" i="4"/>
  <c r="S964" i="4" l="1"/>
  <c r="S921" i="4"/>
  <c r="S943" i="4"/>
  <c r="S985" i="4"/>
  <c r="C983" i="4"/>
  <c r="K984" i="4"/>
  <c r="K921" i="4"/>
  <c r="C920" i="4"/>
  <c r="K964" i="5"/>
  <c r="C963" i="5"/>
  <c r="K943" i="5"/>
  <c r="C942" i="5"/>
  <c r="K922" i="5"/>
  <c r="C921" i="5"/>
  <c r="K985" i="5"/>
  <c r="C984" i="5"/>
  <c r="C964" i="4"/>
  <c r="K965" i="4"/>
  <c r="C943" i="4"/>
  <c r="K944" i="4"/>
  <c r="S986" i="4" l="1"/>
  <c r="S922" i="4"/>
  <c r="S944" i="4"/>
  <c r="S965" i="4"/>
  <c r="C984" i="4"/>
  <c r="K985" i="4"/>
  <c r="C921" i="4"/>
  <c r="K922" i="4"/>
  <c r="C985" i="5"/>
  <c r="K986" i="5"/>
  <c r="C943" i="5"/>
  <c r="K944" i="5"/>
  <c r="C922" i="5"/>
  <c r="K923" i="5"/>
  <c r="C964" i="5"/>
  <c r="K965" i="5"/>
  <c r="K945" i="4"/>
  <c r="C944" i="4"/>
  <c r="K966" i="4"/>
  <c r="C965" i="4"/>
  <c r="S923" i="4" l="1"/>
  <c r="S987" i="4"/>
  <c r="S966" i="4"/>
  <c r="S945" i="4"/>
  <c r="K923" i="4"/>
  <c r="C922" i="4"/>
  <c r="K986" i="4"/>
  <c r="C985" i="4"/>
  <c r="C965" i="5"/>
  <c r="K966" i="5"/>
  <c r="C923" i="5"/>
  <c r="K924" i="5"/>
  <c r="C944" i="5"/>
  <c r="K945" i="5"/>
  <c r="C986" i="5"/>
  <c r="K987" i="5"/>
  <c r="K967" i="4"/>
  <c r="C966" i="4"/>
  <c r="K946" i="4"/>
  <c r="C945" i="4"/>
  <c r="S946" i="4" l="1"/>
  <c r="S924" i="4"/>
  <c r="S967" i="4"/>
  <c r="S988" i="4"/>
  <c r="K987" i="4"/>
  <c r="C986" i="4"/>
  <c r="K924" i="4"/>
  <c r="C923" i="4"/>
  <c r="K988" i="5"/>
  <c r="C987" i="5"/>
  <c r="K925" i="5"/>
  <c r="C924" i="5"/>
  <c r="K967" i="5"/>
  <c r="C966" i="5"/>
  <c r="K946" i="5"/>
  <c r="C945" i="5"/>
  <c r="C946" i="4"/>
  <c r="K947" i="4"/>
  <c r="C947" i="4" s="1"/>
  <c r="C967" i="4"/>
  <c r="K968" i="4"/>
  <c r="C968" i="4" s="1"/>
  <c r="S989" i="4" l="1"/>
  <c r="S968" i="4"/>
  <c r="S925" i="4"/>
  <c r="S947" i="4"/>
  <c r="K925" i="4"/>
  <c r="C924" i="4"/>
  <c r="K988" i="4"/>
  <c r="C987" i="4"/>
  <c r="K968" i="5"/>
  <c r="C968" i="5" s="1"/>
  <c r="C967" i="5"/>
  <c r="K947" i="5"/>
  <c r="C947" i="5" s="1"/>
  <c r="C946" i="5"/>
  <c r="K926" i="5"/>
  <c r="C926" i="5" s="1"/>
  <c r="C925" i="5"/>
  <c r="K989" i="5"/>
  <c r="C989" i="5" s="1"/>
  <c r="C988" i="5"/>
  <c r="D86" i="5" l="1"/>
  <c r="D92" i="5" s="1"/>
  <c r="D85" i="5"/>
  <c r="D91" i="5" s="1"/>
  <c r="D93" i="5" s="1"/>
  <c r="D94" i="5" s="1"/>
  <c r="D96" i="5" s="1"/>
  <c r="S926" i="4"/>
  <c r="C988" i="4"/>
  <c r="K989" i="4"/>
  <c r="C989" i="4" s="1"/>
  <c r="C925" i="4"/>
  <c r="K926" i="4"/>
  <c r="C926" i="4" s="1"/>
  <c r="J86" i="5"/>
  <c r="J92" i="5" s="1"/>
  <c r="K68" i="5"/>
  <c r="I86" i="5"/>
  <c r="I92" i="5" s="1"/>
  <c r="I67" i="5"/>
  <c r="J85" i="5"/>
  <c r="J91" i="5" s="1"/>
  <c r="J93" i="5" s="1"/>
  <c r="J94" i="5" s="1"/>
  <c r="J96" i="5" s="1"/>
  <c r="H66" i="5"/>
  <c r="J68" i="5"/>
  <c r="J67" i="5"/>
  <c r="H68" i="5"/>
  <c r="K67" i="5"/>
  <c r="H67" i="5"/>
  <c r="I66" i="5"/>
  <c r="H85" i="5"/>
  <c r="H91" i="5" s="1"/>
  <c r="H93" i="5" s="1"/>
  <c r="H94" i="5" s="1"/>
  <c r="H96" i="5" s="1"/>
  <c r="I68" i="5"/>
  <c r="K86" i="5"/>
  <c r="K92" i="5" s="1"/>
  <c r="K66" i="5"/>
  <c r="I85" i="5"/>
  <c r="I91" i="5" s="1"/>
  <c r="I93" i="5" s="1"/>
  <c r="I94" i="5" s="1"/>
  <c r="I96" i="5" s="1"/>
  <c r="K85" i="5"/>
  <c r="K91" i="5" s="1"/>
  <c r="K93" i="5" s="1"/>
  <c r="K94" i="5" s="1"/>
  <c r="K96" i="5" s="1"/>
  <c r="H86" i="5"/>
  <c r="H92" i="5" s="1"/>
  <c r="J66" i="5"/>
  <c r="F86" i="5"/>
  <c r="F92" i="5" s="1"/>
  <c r="E86" i="5"/>
  <c r="E92" i="5" s="1"/>
  <c r="E85" i="5"/>
  <c r="E91" i="5" s="1"/>
  <c r="E93" i="5" s="1"/>
  <c r="E94" i="5" s="1"/>
  <c r="E96" i="5" s="1"/>
  <c r="G85" i="5"/>
  <c r="G91" i="5" s="1"/>
  <c r="G93" i="5" s="1"/>
  <c r="G94" i="5" s="1"/>
  <c r="G96" i="5" s="1"/>
  <c r="F85" i="5"/>
  <c r="F91" i="5" s="1"/>
  <c r="F93" i="5" s="1"/>
  <c r="F94" i="5" s="1"/>
  <c r="F96" i="5" s="1"/>
  <c r="G86" i="5"/>
  <c r="G92" i="5" s="1"/>
  <c r="O85" i="4" l="1"/>
  <c r="O91" i="4" s="1"/>
  <c r="O93" i="4" s="1"/>
  <c r="O94" i="4" s="1"/>
  <c r="O96" i="4" s="1"/>
  <c r="R85" i="4"/>
  <c r="R91" i="4" s="1"/>
  <c r="R93" i="4" s="1"/>
  <c r="R94" i="4" s="1"/>
  <c r="R96" i="4" s="1"/>
  <c r="R67" i="4"/>
  <c r="P67" i="4"/>
  <c r="P86" i="4"/>
  <c r="P92" i="4" s="1"/>
  <c r="R86" i="4"/>
  <c r="R92" i="4" s="1"/>
  <c r="R68" i="4"/>
  <c r="Q85" i="4"/>
  <c r="Q91" i="4" s="1"/>
  <c r="Q93" i="4" s="1"/>
  <c r="Q94" i="4" s="1"/>
  <c r="Q96" i="4" s="1"/>
  <c r="L85" i="4"/>
  <c r="L91" i="4" s="1"/>
  <c r="Q66" i="4"/>
  <c r="O86" i="4"/>
  <c r="O92" i="4" s="1"/>
  <c r="Q67" i="4"/>
  <c r="P68" i="4"/>
  <c r="P66" i="4"/>
  <c r="N86" i="4"/>
  <c r="N92" i="4" s="1"/>
  <c r="L86" i="4"/>
  <c r="L92" i="4" s="1"/>
  <c r="Q68" i="4"/>
  <c r="N85" i="4"/>
  <c r="N91" i="4" s="1"/>
  <c r="N93" i="4" s="1"/>
  <c r="N94" i="4" s="1"/>
  <c r="N96" i="4" s="1"/>
  <c r="S86" i="4"/>
  <c r="S92" i="4" s="1"/>
  <c r="S68" i="4"/>
  <c r="Q86" i="4"/>
  <c r="Q92" i="4" s="1"/>
  <c r="R66" i="4"/>
  <c r="S67" i="4"/>
  <c r="P85" i="4"/>
  <c r="P91" i="4" s="1"/>
  <c r="P93" i="4" s="1"/>
  <c r="P94" i="4" s="1"/>
  <c r="P96" i="4" s="1"/>
  <c r="S85" i="4"/>
  <c r="S91" i="4" s="1"/>
  <c r="S93" i="4" s="1"/>
  <c r="S94" i="4" s="1"/>
  <c r="S96" i="4" s="1"/>
  <c r="S66" i="4"/>
  <c r="H85" i="4"/>
  <c r="H91" i="4" s="1"/>
  <c r="H93" i="4" s="1"/>
  <c r="H94" i="4" s="1"/>
  <c r="H96" i="4" s="1"/>
  <c r="I67" i="4"/>
  <c r="J68" i="4"/>
  <c r="F85" i="4"/>
  <c r="F91" i="4" s="1"/>
  <c r="F93" i="4" s="1"/>
  <c r="F94" i="4" s="1"/>
  <c r="F96" i="4" s="1"/>
  <c r="I85" i="4"/>
  <c r="I91" i="4" s="1"/>
  <c r="I93" i="4" s="1"/>
  <c r="I94" i="4" s="1"/>
  <c r="I96" i="4" s="1"/>
  <c r="H68" i="4"/>
  <c r="K68" i="4"/>
  <c r="K86" i="4"/>
  <c r="K92" i="4" s="1"/>
  <c r="I66" i="4"/>
  <c r="H86" i="4"/>
  <c r="H92" i="4" s="1"/>
  <c r="K67" i="4"/>
  <c r="E85" i="4"/>
  <c r="E91" i="4" s="1"/>
  <c r="H67" i="4"/>
  <c r="J85" i="4"/>
  <c r="J91" i="4" s="1"/>
  <c r="J93" i="4" s="1"/>
  <c r="J94" i="4" s="1"/>
  <c r="J96" i="4" s="1"/>
  <c r="D86" i="4"/>
  <c r="D92" i="4" s="1"/>
  <c r="J66" i="4"/>
  <c r="E86" i="4"/>
  <c r="E92" i="4" s="1"/>
  <c r="J67" i="4"/>
  <c r="D85" i="4"/>
  <c r="D91" i="4" s="1"/>
  <c r="K85" i="4"/>
  <c r="K91" i="4" s="1"/>
  <c r="K93" i="4" s="1"/>
  <c r="K94" i="4" s="1"/>
  <c r="K96" i="4" s="1"/>
  <c r="I68" i="4"/>
  <c r="G86" i="4"/>
  <c r="G92" i="4" s="1"/>
  <c r="F86" i="4"/>
  <c r="F92" i="4" s="1"/>
  <c r="J86" i="4"/>
  <c r="J92" i="4" s="1"/>
  <c r="I86" i="4"/>
  <c r="I92" i="4" s="1"/>
  <c r="G85" i="4"/>
  <c r="G91" i="4" s="1"/>
  <c r="G93" i="4" s="1"/>
  <c r="G94" i="4" s="1"/>
  <c r="G96" i="4" s="1"/>
  <c r="K66" i="4"/>
  <c r="H66" i="4"/>
  <c r="K75" i="5"/>
  <c r="K49" i="5"/>
  <c r="J76" i="5"/>
  <c r="J59" i="5" s="1"/>
  <c r="J50" i="5"/>
  <c r="J77" i="5"/>
  <c r="J60" i="5" s="1"/>
  <c r="J51" i="5"/>
  <c r="H75" i="5"/>
  <c r="H49" i="5"/>
  <c r="J75" i="5"/>
  <c r="J49" i="5"/>
  <c r="I75" i="5"/>
  <c r="I49" i="5"/>
  <c r="I76" i="5"/>
  <c r="I59" i="5" s="1"/>
  <c r="I50" i="5"/>
  <c r="H76" i="5"/>
  <c r="H59" i="5" s="1"/>
  <c r="H50" i="5"/>
  <c r="K76" i="5"/>
  <c r="K59" i="5" s="1"/>
  <c r="K50" i="5"/>
  <c r="K51" i="5"/>
  <c r="K77" i="5"/>
  <c r="K60" i="5" s="1"/>
  <c r="I51" i="5"/>
  <c r="I77" i="5"/>
  <c r="I60" i="5" s="1"/>
  <c r="H77" i="5"/>
  <c r="H60" i="5" s="1"/>
  <c r="H51" i="5"/>
  <c r="L93" i="4" l="1"/>
  <c r="L94" i="4" s="1"/>
  <c r="L96" i="4" s="1"/>
  <c r="S76" i="4"/>
  <c r="S59" i="4" s="1"/>
  <c r="S50" i="4"/>
  <c r="R77" i="4"/>
  <c r="R60" i="4" s="1"/>
  <c r="R51" i="4"/>
  <c r="R75" i="4"/>
  <c r="R49" i="4"/>
  <c r="P75" i="4"/>
  <c r="P49" i="4"/>
  <c r="P51" i="4"/>
  <c r="P77" i="4"/>
  <c r="P60" i="4" s="1"/>
  <c r="S77" i="4"/>
  <c r="S60" i="4" s="1"/>
  <c r="S51" i="4"/>
  <c r="Q76" i="4"/>
  <c r="Q59" i="4" s="1"/>
  <c r="Q50" i="4"/>
  <c r="P76" i="4"/>
  <c r="P59" i="4" s="1"/>
  <c r="P50" i="4"/>
  <c r="R76" i="4"/>
  <c r="R59" i="4" s="1"/>
  <c r="R50" i="4"/>
  <c r="S49" i="4"/>
  <c r="S75" i="4"/>
  <c r="Q75" i="4"/>
  <c r="Q49" i="4"/>
  <c r="Q77" i="4"/>
  <c r="Q60" i="4" s="1"/>
  <c r="Q51" i="4"/>
  <c r="E93" i="4"/>
  <c r="E94" i="4" s="1"/>
  <c r="E96" i="4" s="1"/>
  <c r="D93" i="4"/>
  <c r="D94" i="4" s="1"/>
  <c r="D96" i="4" s="1"/>
  <c r="K51" i="4"/>
  <c r="K77" i="4"/>
  <c r="K60" i="4" s="1"/>
  <c r="J75" i="4"/>
  <c r="J49" i="4"/>
  <c r="H77" i="4"/>
  <c r="H60" i="4" s="1"/>
  <c r="H51" i="4"/>
  <c r="I51" i="4"/>
  <c r="I77" i="4"/>
  <c r="I60" i="4" s="1"/>
  <c r="H50" i="4"/>
  <c r="H76" i="4"/>
  <c r="H59" i="4" s="1"/>
  <c r="H49" i="4"/>
  <c r="H75" i="4"/>
  <c r="K76" i="4"/>
  <c r="K59" i="4" s="1"/>
  <c r="K50" i="4"/>
  <c r="J77" i="4"/>
  <c r="J60" i="4" s="1"/>
  <c r="J51" i="4"/>
  <c r="J50" i="4"/>
  <c r="J76" i="4"/>
  <c r="J59" i="4" s="1"/>
  <c r="I50" i="4"/>
  <c r="I76" i="4"/>
  <c r="I59" i="4" s="1"/>
  <c r="K75" i="4"/>
  <c r="K49" i="4"/>
  <c r="I75" i="4"/>
  <c r="I49" i="4"/>
  <c r="H78" i="5"/>
  <c r="H58" i="5"/>
  <c r="I78" i="5"/>
  <c r="I58" i="5"/>
  <c r="J78" i="5"/>
  <c r="J58" i="5"/>
  <c r="K78" i="5"/>
  <c r="K58" i="5"/>
  <c r="P58" i="4" l="1"/>
  <c r="P78" i="4"/>
  <c r="Q78" i="4"/>
  <c r="Q58" i="4"/>
  <c r="R58" i="4"/>
  <c r="R78" i="4"/>
  <c r="S78" i="4"/>
  <c r="S58" i="4"/>
  <c r="I58" i="4"/>
  <c r="I78" i="4"/>
  <c r="H78" i="4"/>
  <c r="H58" i="4"/>
  <c r="K78" i="4"/>
  <c r="K58" i="4"/>
  <c r="J78" i="4"/>
  <c r="J58" i="4"/>
  <c r="J79" i="5"/>
  <c r="J61" i="5"/>
  <c r="K79" i="5"/>
  <c r="K61" i="5"/>
  <c r="I79" i="5"/>
  <c r="I61" i="5"/>
  <c r="H79" i="5"/>
  <c r="H61" i="5"/>
  <c r="S61" i="4" l="1"/>
  <c r="S79" i="4"/>
  <c r="R79" i="4"/>
  <c r="R61" i="4"/>
  <c r="Q79" i="4"/>
  <c r="Q61" i="4"/>
  <c r="P61" i="4"/>
  <c r="P79" i="4"/>
  <c r="K79" i="4"/>
  <c r="K61" i="4"/>
  <c r="K24" i="4" s="1"/>
  <c r="I61" i="4"/>
  <c r="I24" i="4" s="1"/>
  <c r="I79" i="4"/>
  <c r="J79" i="4"/>
  <c r="J61" i="4"/>
  <c r="J24" i="4" s="1"/>
  <c r="H61" i="4"/>
  <c r="H24" i="4" s="1"/>
  <c r="H79" i="4"/>
  <c r="K95" i="5"/>
  <c r="K62" i="5"/>
  <c r="I95" i="5"/>
  <c r="I62" i="5"/>
  <c r="H95" i="5"/>
  <c r="H62" i="5"/>
  <c r="J95" i="5"/>
  <c r="J62" i="5"/>
  <c r="P95" i="4" l="1"/>
  <c r="P62" i="4"/>
  <c r="Q95" i="4"/>
  <c r="Q62" i="4"/>
  <c r="R95" i="4"/>
  <c r="R62" i="4"/>
  <c r="S95" i="4"/>
  <c r="S62" i="4"/>
  <c r="I95" i="4"/>
  <c r="I62" i="4"/>
  <c r="I25" i="4" s="1"/>
  <c r="H95" i="4"/>
  <c r="H62" i="4"/>
  <c r="H25" i="4" s="1"/>
  <c r="J95" i="4"/>
  <c r="J62" i="4"/>
  <c r="J25" i="4" s="1"/>
  <c r="K95" i="4"/>
  <c r="K62" i="4"/>
  <c r="K25" i="4" s="1"/>
  <c r="K27" i="4" l="1"/>
  <c r="K42" i="4" s="1"/>
  <c r="K43" i="4" s="1"/>
  <c r="K26" i="4"/>
  <c r="J26" i="4"/>
  <c r="J27" i="4"/>
  <c r="J42" i="4" s="1"/>
  <c r="J43" i="4" s="1"/>
  <c r="H26" i="4"/>
  <c r="H27" i="4"/>
  <c r="H42" i="4" s="1"/>
  <c r="H43" i="4" s="1"/>
  <c r="I27" i="4"/>
  <c r="I42" i="4" s="1"/>
  <c r="I43" i="4" s="1"/>
  <c r="I26" i="4"/>
</calcChain>
</file>

<file path=xl/sharedStrings.xml><?xml version="1.0" encoding="utf-8"?>
<sst xmlns="http://schemas.openxmlformats.org/spreadsheetml/2006/main" count="3291" uniqueCount="299">
  <si>
    <t>円</t>
    <rPh sb="0" eb="1">
      <t>エン</t>
    </rPh>
    <phoneticPr fontId="23"/>
  </si>
  <si>
    <t>北海道</t>
    <rPh sb="0" eb="3">
      <t>ホッカイドウ</t>
    </rPh>
    <phoneticPr fontId="23"/>
  </si>
  <si>
    <t>東北</t>
    <rPh sb="0" eb="2">
      <t>トウホク</t>
    </rPh>
    <phoneticPr fontId="23"/>
  </si>
  <si>
    <t>関東</t>
    <rPh sb="0" eb="2">
      <t>カントウ</t>
    </rPh>
    <phoneticPr fontId="23"/>
  </si>
  <si>
    <t>北陸信越</t>
    <rPh sb="0" eb="4">
      <t>ホクリクシンエツ</t>
    </rPh>
    <phoneticPr fontId="23"/>
  </si>
  <si>
    <t>中部</t>
    <rPh sb="0" eb="2">
      <t>チュウブ</t>
    </rPh>
    <phoneticPr fontId="23"/>
  </si>
  <si>
    <t>近畿</t>
    <rPh sb="0" eb="2">
      <t>キンキ</t>
    </rPh>
    <phoneticPr fontId="23"/>
  </si>
  <si>
    <t>中国</t>
    <rPh sb="0" eb="2">
      <t>チュウゴク</t>
    </rPh>
    <phoneticPr fontId="23"/>
  </si>
  <si>
    <t>四国</t>
    <rPh sb="0" eb="2">
      <t>シコク</t>
    </rPh>
    <phoneticPr fontId="23"/>
  </si>
  <si>
    <t>九州</t>
    <rPh sb="0" eb="2">
      <t>キュウシュウ</t>
    </rPh>
    <phoneticPr fontId="23"/>
  </si>
  <si>
    <t>沖縄</t>
    <rPh sb="0" eb="2">
      <t>オキナワ</t>
    </rPh>
    <phoneticPr fontId="23"/>
  </si>
  <si>
    <t>距離制運賃</t>
    <rPh sb="0" eb="3">
      <t>キョリセイ</t>
    </rPh>
    <rPh sb="3" eb="5">
      <t>ウンチン</t>
    </rPh>
    <phoneticPr fontId="23"/>
  </si>
  <si>
    <t>時間制運賃</t>
    <rPh sb="0" eb="5">
      <t>ジカンセイウンチン</t>
    </rPh>
    <phoneticPr fontId="23"/>
  </si>
  <si>
    <t>車格</t>
    <rPh sb="0" eb="2">
      <t>シャカク</t>
    </rPh>
    <phoneticPr fontId="23"/>
  </si>
  <si>
    <t>小型</t>
    <rPh sb="0" eb="2">
      <t>コガタ</t>
    </rPh>
    <phoneticPr fontId="23"/>
  </si>
  <si>
    <t>中型</t>
    <rPh sb="0" eb="2">
      <t>チュウガタ</t>
    </rPh>
    <phoneticPr fontId="23"/>
  </si>
  <si>
    <t>大型</t>
    <rPh sb="0" eb="2">
      <t>オオガタ</t>
    </rPh>
    <phoneticPr fontId="23"/>
  </si>
  <si>
    <t>トレーラ</t>
    <phoneticPr fontId="23"/>
  </si>
  <si>
    <t>都道府県</t>
    <rPh sb="0" eb="4">
      <t>トドウフケン</t>
    </rPh>
    <phoneticPr fontId="23"/>
  </si>
  <si>
    <t>青森県</t>
  </si>
  <si>
    <t>大阪府</t>
  </si>
  <si>
    <t>単車・トレーラー</t>
    <rPh sb="0" eb="2">
      <t>タンシャ</t>
    </rPh>
    <phoneticPr fontId="23"/>
  </si>
  <si>
    <t>単車</t>
    <rPh sb="0" eb="2">
      <t>タンシャ</t>
    </rPh>
    <phoneticPr fontId="23"/>
  </si>
  <si>
    <t>トレーラー</t>
  </si>
  <si>
    <t>最大積載量（トン単位）</t>
    <rPh sb="0" eb="2">
      <t>サイダイ</t>
    </rPh>
    <rPh sb="2" eb="5">
      <t>セキサイリョウ</t>
    </rPh>
    <rPh sb="8" eb="10">
      <t>タンイ</t>
    </rPh>
    <phoneticPr fontId="23"/>
  </si>
  <si>
    <t>車両総重量（トン単位）</t>
    <rPh sb="0" eb="2">
      <t>シャリョウ</t>
    </rPh>
    <rPh sb="2" eb="5">
      <t>ソウジュウリョウ</t>
    </rPh>
    <phoneticPr fontId="23"/>
  </si>
  <si>
    <t>発地</t>
    <rPh sb="0" eb="1">
      <t>ハツ</t>
    </rPh>
    <rPh sb="1" eb="2">
      <t>チ</t>
    </rPh>
    <phoneticPr fontId="23"/>
  </si>
  <si>
    <t>着地</t>
    <rPh sb="0" eb="2">
      <t>チャクチ</t>
    </rPh>
    <phoneticPr fontId="23"/>
  </si>
  <si>
    <t>距離制運賃　実車キロ程</t>
    <rPh sb="0" eb="5">
      <t>キョリセイウンチン</t>
    </rPh>
    <rPh sb="6" eb="8">
      <t>ジッシャ</t>
    </rPh>
    <rPh sb="10" eb="11">
      <t>ホド</t>
    </rPh>
    <phoneticPr fontId="23"/>
  </si>
  <si>
    <t>時間制運賃　拘束時間</t>
    <rPh sb="0" eb="5">
      <t>ジカンセイウンチン</t>
    </rPh>
    <rPh sb="6" eb="8">
      <t>コウソク</t>
    </rPh>
    <rPh sb="8" eb="10">
      <t>ジカン</t>
    </rPh>
    <phoneticPr fontId="23"/>
  </si>
  <si>
    <t>時間制運賃　走行キロ</t>
    <rPh sb="0" eb="5">
      <t>ジカンセイウンチン</t>
    </rPh>
    <rPh sb="6" eb="8">
      <t>ソウコウ</t>
    </rPh>
    <phoneticPr fontId="23"/>
  </si>
  <si>
    <t>拘束時間</t>
    <rPh sb="0" eb="2">
      <t>コウソク</t>
    </rPh>
    <rPh sb="2" eb="4">
      <t>ジカン</t>
    </rPh>
    <phoneticPr fontId="23"/>
  </si>
  <si>
    <t>走行キロ</t>
    <rPh sb="0" eb="2">
      <t>ソウコウ</t>
    </rPh>
    <phoneticPr fontId="23"/>
  </si>
  <si>
    <t>管轄運輸局</t>
    <rPh sb="0" eb="2">
      <t>カンカツ</t>
    </rPh>
    <rPh sb="2" eb="4">
      <t>ウンユ</t>
    </rPh>
    <rPh sb="4" eb="5">
      <t>キョク</t>
    </rPh>
    <phoneticPr fontId="23"/>
  </si>
  <si>
    <t>適用車種区分</t>
    <rPh sb="0" eb="2">
      <t>テキヨウ</t>
    </rPh>
    <rPh sb="2" eb="4">
      <t>シャシュ</t>
    </rPh>
    <rPh sb="4" eb="6">
      <t>クブン</t>
    </rPh>
    <phoneticPr fontId="23"/>
  </si>
  <si>
    <t>距離制運賃額（税抜）</t>
    <rPh sb="0" eb="5">
      <t>キョリセイウンチン</t>
    </rPh>
    <rPh sb="5" eb="6">
      <t>ガク</t>
    </rPh>
    <rPh sb="7" eb="9">
      <t>ゼイヌ</t>
    </rPh>
    <phoneticPr fontId="23"/>
  </si>
  <si>
    <t>端数処理後①</t>
    <rPh sb="0" eb="2">
      <t>ハスウ</t>
    </rPh>
    <rPh sb="2" eb="4">
      <t>ショリ</t>
    </rPh>
    <rPh sb="4" eb="5">
      <t>ゴ</t>
    </rPh>
    <phoneticPr fontId="23"/>
  </si>
  <si>
    <t>消費税及び地方消費税②</t>
    <rPh sb="0" eb="3">
      <t>ショウヒゼイ</t>
    </rPh>
    <rPh sb="3" eb="4">
      <t>オヨ</t>
    </rPh>
    <rPh sb="5" eb="7">
      <t>チホウ</t>
    </rPh>
    <rPh sb="7" eb="10">
      <t>ショウヒゼイ</t>
    </rPh>
    <phoneticPr fontId="23"/>
  </si>
  <si>
    <t>距離制運賃額（税込）</t>
    <rPh sb="0" eb="5">
      <t>キョリセイウンチン</t>
    </rPh>
    <rPh sb="5" eb="6">
      <t>ガク</t>
    </rPh>
    <rPh sb="7" eb="9">
      <t>ゼイコ</t>
    </rPh>
    <phoneticPr fontId="23"/>
  </si>
  <si>
    <t>基本料金</t>
    <rPh sb="0" eb="2">
      <t>キホン</t>
    </rPh>
    <rPh sb="2" eb="4">
      <t>リョウキン</t>
    </rPh>
    <phoneticPr fontId="23"/>
  </si>
  <si>
    <t>時間加算額</t>
    <rPh sb="0" eb="2">
      <t>ジカン</t>
    </rPh>
    <rPh sb="2" eb="5">
      <t>カサンガク</t>
    </rPh>
    <phoneticPr fontId="23"/>
  </si>
  <si>
    <t>距離加算額</t>
    <rPh sb="0" eb="2">
      <t>キョリ</t>
    </rPh>
    <rPh sb="2" eb="5">
      <t>カサンガク</t>
    </rPh>
    <phoneticPr fontId="23"/>
  </si>
  <si>
    <t>小　　　計③</t>
    <rPh sb="0" eb="1">
      <t>チイ</t>
    </rPh>
    <rPh sb="4" eb="5">
      <t>ケイ</t>
    </rPh>
    <phoneticPr fontId="23"/>
  </si>
  <si>
    <t>小　　　計④</t>
    <rPh sb="0" eb="1">
      <t>チイ</t>
    </rPh>
    <rPh sb="4" eb="5">
      <t>ケイ</t>
    </rPh>
    <phoneticPr fontId="23"/>
  </si>
  <si>
    <t>時間制運賃額（税抜）</t>
    <rPh sb="0" eb="5">
      <t>ジカンセイウンチン</t>
    </rPh>
    <rPh sb="5" eb="6">
      <t>ガク</t>
    </rPh>
    <rPh sb="7" eb="9">
      <t>ゼイヌ</t>
    </rPh>
    <phoneticPr fontId="23"/>
  </si>
  <si>
    <t>端数処理後⑤</t>
    <rPh sb="0" eb="2">
      <t>ハスウ</t>
    </rPh>
    <rPh sb="2" eb="4">
      <t>ショリ</t>
    </rPh>
    <rPh sb="4" eb="5">
      <t>ゴ</t>
    </rPh>
    <phoneticPr fontId="23"/>
  </si>
  <si>
    <t>消費税及び地方消費税⑥</t>
    <rPh sb="0" eb="3">
      <t>ショウヒゼイ</t>
    </rPh>
    <rPh sb="3" eb="4">
      <t>オヨ</t>
    </rPh>
    <rPh sb="5" eb="7">
      <t>チホウ</t>
    </rPh>
    <rPh sb="7" eb="10">
      <t>ショウヒゼイ</t>
    </rPh>
    <phoneticPr fontId="23"/>
  </si>
  <si>
    <t>時間制運賃額（税込）</t>
    <rPh sb="0" eb="2">
      <t>ジカン</t>
    </rPh>
    <rPh sb="2" eb="3">
      <t>セイ</t>
    </rPh>
    <rPh sb="3" eb="5">
      <t>ウンチン</t>
    </rPh>
    <rPh sb="5" eb="6">
      <t>ガク</t>
    </rPh>
    <rPh sb="7" eb="9">
      <t>ゼイコ</t>
    </rPh>
    <phoneticPr fontId="23"/>
  </si>
  <si>
    <t>距離制運賃との比較</t>
    <rPh sb="0" eb="2">
      <t>キョリ</t>
    </rPh>
    <rPh sb="2" eb="3">
      <t>セイ</t>
    </rPh>
    <rPh sb="3" eb="5">
      <t>ウンチン</t>
    </rPh>
    <rPh sb="7" eb="9">
      <t>ヒカク</t>
    </rPh>
    <phoneticPr fontId="23"/>
  </si>
  <si>
    <t>格差率（格差額÷収受運賃等）</t>
    <rPh sb="0" eb="2">
      <t>カクサ</t>
    </rPh>
    <rPh sb="2" eb="3">
      <t>リツ</t>
    </rPh>
    <rPh sb="4" eb="6">
      <t>カクサ</t>
    </rPh>
    <rPh sb="6" eb="7">
      <t>ガク</t>
    </rPh>
    <rPh sb="8" eb="10">
      <t>シュウジュ</t>
    </rPh>
    <rPh sb="10" eb="12">
      <t>ウンチン</t>
    </rPh>
    <rPh sb="12" eb="13">
      <t>トウ</t>
    </rPh>
    <phoneticPr fontId="23"/>
  </si>
  <si>
    <t>時間制運賃との比較</t>
    <rPh sb="0" eb="2">
      <t>ジカン</t>
    </rPh>
    <rPh sb="2" eb="3">
      <t>セイ</t>
    </rPh>
    <rPh sb="3" eb="5">
      <t>ウンチン</t>
    </rPh>
    <rPh sb="7" eb="9">
      <t>ヒカク</t>
    </rPh>
    <phoneticPr fontId="23"/>
  </si>
  <si>
    <t>運賃選択コード(1or10)</t>
    <rPh sb="0" eb="2">
      <t>ウンチン</t>
    </rPh>
    <rPh sb="2" eb="4">
      <t>センタク</t>
    </rPh>
    <phoneticPr fontId="23"/>
  </si>
  <si>
    <t>～200km</t>
    <phoneticPr fontId="23"/>
  </si>
  <si>
    <t>201～500km</t>
    <phoneticPr fontId="23"/>
  </si>
  <si>
    <t>501km～</t>
    <phoneticPr fontId="23"/>
  </si>
  <si>
    <t>距離①</t>
    <rPh sb="0" eb="2">
      <t>キョリ</t>
    </rPh>
    <phoneticPr fontId="23"/>
  </si>
  <si>
    <t>距離②</t>
    <rPh sb="0" eb="2">
      <t>キョリ</t>
    </rPh>
    <phoneticPr fontId="23"/>
  </si>
  <si>
    <t>距離③</t>
    <rPh sb="0" eb="2">
      <t>キョリ</t>
    </rPh>
    <phoneticPr fontId="23"/>
  </si>
  <si>
    <t>係数①</t>
    <rPh sb="0" eb="2">
      <t>ケイスウ</t>
    </rPh>
    <phoneticPr fontId="23"/>
  </si>
  <si>
    <t>係数②</t>
    <rPh sb="0" eb="2">
      <t>ケイスウ</t>
    </rPh>
    <phoneticPr fontId="23"/>
  </si>
  <si>
    <t>係数③</t>
    <rPh sb="0" eb="2">
      <t>ケイスウ</t>
    </rPh>
    <phoneticPr fontId="23"/>
  </si>
  <si>
    <t>運賃計算①</t>
    <rPh sb="0" eb="2">
      <t>ウンチン</t>
    </rPh>
    <rPh sb="2" eb="4">
      <t>ケイサン</t>
    </rPh>
    <phoneticPr fontId="23"/>
  </si>
  <si>
    <t>運賃計算②</t>
    <rPh sb="0" eb="2">
      <t>ウンチン</t>
    </rPh>
    <rPh sb="2" eb="4">
      <t>ケイサン</t>
    </rPh>
    <phoneticPr fontId="23"/>
  </si>
  <si>
    <t>運賃計算③</t>
    <rPh sb="0" eb="2">
      <t>ウンチン</t>
    </rPh>
    <rPh sb="2" eb="4">
      <t>ケイサン</t>
    </rPh>
    <phoneticPr fontId="23"/>
  </si>
  <si>
    <t>距離制　基準運賃合計</t>
    <rPh sb="0" eb="2">
      <t>キョリ</t>
    </rPh>
    <rPh sb="2" eb="3">
      <t>セイ</t>
    </rPh>
    <rPh sb="4" eb="6">
      <t>キジュン</t>
    </rPh>
    <rPh sb="6" eb="8">
      <t>ウンチン</t>
    </rPh>
    <rPh sb="8" eb="10">
      <t>ゴウケイ</t>
    </rPh>
    <phoneticPr fontId="23"/>
  </si>
  <si>
    <t>端数処理</t>
    <rPh sb="0" eb="2">
      <t>ハスウ</t>
    </rPh>
    <rPh sb="2" eb="4">
      <t>ショリ</t>
    </rPh>
    <phoneticPr fontId="23"/>
  </si>
  <si>
    <t>〇沖縄以外の基礎テーブル</t>
    <rPh sb="1" eb="3">
      <t>オキナワ</t>
    </rPh>
    <rPh sb="3" eb="5">
      <t>イガイ</t>
    </rPh>
    <rPh sb="6" eb="8">
      <t>キソ</t>
    </rPh>
    <phoneticPr fontId="23"/>
  </si>
  <si>
    <t>距離運賃ID</t>
    <rPh sb="0" eb="2">
      <t>キョリ</t>
    </rPh>
    <rPh sb="2" eb="4">
      <t>ウンチン</t>
    </rPh>
    <phoneticPr fontId="23"/>
  </si>
  <si>
    <t>〇沖縄の基礎テーブル</t>
    <rPh sb="1" eb="3">
      <t>オキナワ</t>
    </rPh>
    <rPh sb="4" eb="6">
      <t>キソ</t>
    </rPh>
    <phoneticPr fontId="23"/>
  </si>
  <si>
    <t>距離の処理</t>
    <rPh sb="0" eb="2">
      <t>キョリ</t>
    </rPh>
    <rPh sb="3" eb="5">
      <t>ショリ</t>
    </rPh>
    <phoneticPr fontId="23"/>
  </si>
  <si>
    <t>時間制運賃</t>
    <rPh sb="0" eb="2">
      <t>ジカン</t>
    </rPh>
    <rPh sb="2" eb="3">
      <t>セイ</t>
    </rPh>
    <rPh sb="3" eb="5">
      <t>ウンチン</t>
    </rPh>
    <phoneticPr fontId="23"/>
  </si>
  <si>
    <t>201km～</t>
    <phoneticPr fontId="23"/>
  </si>
  <si>
    <t>（１日目）</t>
    <rPh sb="2" eb="3">
      <t>ニチ</t>
    </rPh>
    <rPh sb="3" eb="4">
      <t>メ</t>
    </rPh>
    <phoneticPr fontId="23"/>
  </si>
  <si>
    <t>基本作業時間ID</t>
    <rPh sb="0" eb="2">
      <t>キホン</t>
    </rPh>
    <rPh sb="2" eb="4">
      <t>サギョウ</t>
    </rPh>
    <rPh sb="4" eb="6">
      <t>ジカン</t>
    </rPh>
    <phoneticPr fontId="23"/>
  </si>
  <si>
    <t>合せ運賃ID</t>
    <rPh sb="0" eb="1">
      <t>アワ</t>
    </rPh>
    <rPh sb="2" eb="4">
      <t>ウンチン</t>
    </rPh>
    <phoneticPr fontId="23"/>
  </si>
  <si>
    <t>時間修正（端数処理）</t>
    <rPh sb="0" eb="2">
      <t>ジカン</t>
    </rPh>
    <rPh sb="2" eb="4">
      <t>シュウセイ</t>
    </rPh>
    <rPh sb="5" eb="7">
      <t>ハスウ</t>
    </rPh>
    <rPh sb="7" eb="9">
      <t>ショリ</t>
    </rPh>
    <phoneticPr fontId="23"/>
  </si>
  <si>
    <t>距離修正（端数処理）</t>
    <rPh sb="0" eb="2">
      <t>キョリ</t>
    </rPh>
    <rPh sb="2" eb="4">
      <t>シュウセイ</t>
    </rPh>
    <rPh sb="5" eb="7">
      <t>ハスウ</t>
    </rPh>
    <rPh sb="7" eb="9">
      <t>ショリ</t>
    </rPh>
    <phoneticPr fontId="23"/>
  </si>
  <si>
    <t>車種コード(1or2)</t>
    <rPh sb="0" eb="2">
      <t>シャシュ</t>
    </rPh>
    <phoneticPr fontId="23"/>
  </si>
  <si>
    <t>車種×作業時間コード</t>
    <rPh sb="0" eb="2">
      <t>シャシュ</t>
    </rPh>
    <rPh sb="3" eb="5">
      <t>サギョウ</t>
    </rPh>
    <rPh sb="5" eb="7">
      <t>ジカン</t>
    </rPh>
    <phoneticPr fontId="23"/>
  </si>
  <si>
    <t>種類</t>
    <rPh sb="0" eb="2">
      <t>シュルイ</t>
    </rPh>
    <phoneticPr fontId="23"/>
  </si>
  <si>
    <t>距離　加算単価</t>
    <rPh sb="0" eb="2">
      <t>キョリ</t>
    </rPh>
    <rPh sb="3" eb="5">
      <t>カサン</t>
    </rPh>
    <rPh sb="5" eb="7">
      <t>タンカ</t>
    </rPh>
    <phoneticPr fontId="23"/>
  </si>
  <si>
    <t>時間　加算単価</t>
    <rPh sb="0" eb="2">
      <t>ジカン</t>
    </rPh>
    <rPh sb="3" eb="5">
      <t>カサン</t>
    </rPh>
    <rPh sb="5" eb="7">
      <t>タンカ</t>
    </rPh>
    <phoneticPr fontId="23"/>
  </si>
  <si>
    <t>選択テーブル（距離加算額）</t>
    <rPh sb="0" eb="2">
      <t>センタク</t>
    </rPh>
    <rPh sb="7" eb="9">
      <t>キョリ</t>
    </rPh>
    <rPh sb="9" eb="12">
      <t>カサンガク</t>
    </rPh>
    <phoneticPr fontId="23"/>
  </si>
  <si>
    <t>選択テーブル（時間加算額）</t>
    <rPh sb="0" eb="2">
      <t>センタク</t>
    </rPh>
    <rPh sb="7" eb="9">
      <t>ジカン</t>
    </rPh>
    <rPh sb="9" eb="12">
      <t>カサンガク</t>
    </rPh>
    <phoneticPr fontId="23"/>
  </si>
  <si>
    <t>時間運賃合計</t>
    <rPh sb="0" eb="2">
      <t>ジカン</t>
    </rPh>
    <rPh sb="2" eb="4">
      <t>ウンチン</t>
    </rPh>
    <rPh sb="4" eb="6">
      <t>ゴウケイ</t>
    </rPh>
    <phoneticPr fontId="23"/>
  </si>
  <si>
    <t>（２日目）</t>
    <rPh sb="2" eb="3">
      <t>ニチ</t>
    </rPh>
    <rPh sb="3" eb="4">
      <t>メ</t>
    </rPh>
    <phoneticPr fontId="23"/>
  </si>
  <si>
    <t>合計額</t>
    <rPh sb="0" eb="2">
      <t>ゴウケイ</t>
    </rPh>
    <rPh sb="2" eb="3">
      <t>ガク</t>
    </rPh>
    <phoneticPr fontId="23"/>
  </si>
  <si>
    <t>車種判定</t>
    <rPh sb="0" eb="2">
      <t>シャシュ</t>
    </rPh>
    <rPh sb="2" eb="4">
      <t>ハンテイ</t>
    </rPh>
    <phoneticPr fontId="23"/>
  </si>
  <si>
    <t>最大積載量</t>
    <rPh sb="0" eb="2">
      <t>サイダイ</t>
    </rPh>
    <rPh sb="2" eb="5">
      <t>セキサイリョウ</t>
    </rPh>
    <phoneticPr fontId="23"/>
  </si>
  <si>
    <t>車両総重量</t>
    <rPh sb="0" eb="2">
      <t>シャリョウ</t>
    </rPh>
    <rPh sb="2" eb="5">
      <t>ソウジュウリョウ</t>
    </rPh>
    <phoneticPr fontId="23"/>
  </si>
  <si>
    <t>形状</t>
    <rPh sb="0" eb="2">
      <t>ケイジョウ</t>
    </rPh>
    <phoneticPr fontId="23"/>
  </si>
  <si>
    <t>車両判定ID</t>
    <rPh sb="0" eb="2">
      <t>シャリョウ</t>
    </rPh>
    <rPh sb="2" eb="4">
      <t>ハンテイ</t>
    </rPh>
    <phoneticPr fontId="23"/>
  </si>
  <si>
    <t>車両判定組合わせ</t>
    <rPh sb="0" eb="2">
      <t>シャリョウ</t>
    </rPh>
    <rPh sb="2" eb="4">
      <t>ハンテイ</t>
    </rPh>
    <rPh sb="4" eb="6">
      <t>クミア</t>
    </rPh>
    <phoneticPr fontId="23"/>
  </si>
  <si>
    <t>小型車</t>
    <rPh sb="0" eb="2">
      <t>コガタ</t>
    </rPh>
    <rPh sb="2" eb="3">
      <t>シャ</t>
    </rPh>
    <phoneticPr fontId="23"/>
  </si>
  <si>
    <t>トレーラー</t>
    <phoneticPr fontId="23"/>
  </si>
  <si>
    <t>大型車</t>
    <rPh sb="0" eb="3">
      <t>オオガタシャ</t>
    </rPh>
    <phoneticPr fontId="23"/>
  </si>
  <si>
    <t>中型車</t>
    <rPh sb="0" eb="2">
      <t>チュウガタ</t>
    </rPh>
    <rPh sb="2" eb="3">
      <t>シャ</t>
    </rPh>
    <phoneticPr fontId="23"/>
  </si>
  <si>
    <t>地域 コード</t>
    <rPh sb="0" eb="2">
      <t>チイキ</t>
    </rPh>
    <phoneticPr fontId="23"/>
  </si>
  <si>
    <t>車種 コード</t>
    <rPh sb="0" eb="2">
      <t>シャシュ</t>
    </rPh>
    <phoneticPr fontId="23"/>
  </si>
  <si>
    <t>地域×車種コード</t>
    <rPh sb="0" eb="2">
      <t>チイキ</t>
    </rPh>
    <rPh sb="3" eb="5">
      <t>シャシュ</t>
    </rPh>
    <phoneticPr fontId="23"/>
  </si>
  <si>
    <t>運賃選択コード</t>
    <rPh sb="0" eb="2">
      <t>ウンチン</t>
    </rPh>
    <rPh sb="2" eb="4">
      <t>センタク</t>
    </rPh>
    <phoneticPr fontId="23"/>
  </si>
  <si>
    <t>プルダウンリスト</t>
    <phoneticPr fontId="23"/>
  </si>
  <si>
    <t>形状選択</t>
    <rPh sb="0" eb="2">
      <t>ケイジョウ</t>
    </rPh>
    <rPh sb="2" eb="4">
      <t>センタク</t>
    </rPh>
    <phoneticPr fontId="23"/>
  </si>
  <si>
    <t>合せコード</t>
    <rPh sb="0" eb="1">
      <t>アワ</t>
    </rPh>
    <phoneticPr fontId="23"/>
  </si>
  <si>
    <t>キロ程</t>
  </si>
  <si>
    <t>基準運賃</t>
    <rPh sb="0" eb="2">
      <t>キジュン</t>
    </rPh>
    <rPh sb="2" eb="4">
      <t>ウンチン</t>
    </rPh>
    <phoneticPr fontId="23"/>
  </si>
  <si>
    <t>200kmを超えて500km まで20kmを増すごと に加算する金額</t>
  </si>
  <si>
    <t>500kmを超えて50km  を増すごとに加算す る金額</t>
  </si>
  <si>
    <t>地域</t>
    <rPh sb="0" eb="2">
      <t>チイキ</t>
    </rPh>
    <phoneticPr fontId="23"/>
  </si>
  <si>
    <t>車種</t>
    <rPh sb="0" eb="2">
      <t>シャシュ</t>
    </rPh>
    <phoneticPr fontId="23"/>
  </si>
  <si>
    <t>距離帯</t>
    <rPh sb="0" eb="2">
      <t>キョリ</t>
    </rPh>
    <rPh sb="2" eb="3">
      <t>タイ</t>
    </rPh>
    <phoneticPr fontId="23"/>
  </si>
  <si>
    <t>10km</t>
  </si>
  <si>
    <t>20km</t>
  </si>
  <si>
    <t>30km</t>
  </si>
  <si>
    <t>40km</t>
  </si>
  <si>
    <t>50km</t>
  </si>
  <si>
    <t>60km</t>
  </si>
  <si>
    <t>70km</t>
  </si>
  <si>
    <t>80km</t>
  </si>
  <si>
    <t>90km</t>
  </si>
  <si>
    <t>100km</t>
  </si>
  <si>
    <t>110km</t>
  </si>
  <si>
    <t>120km</t>
  </si>
  <si>
    <t>130km</t>
  </si>
  <si>
    <t>140km</t>
  </si>
  <si>
    <t>150km</t>
  </si>
  <si>
    <t>160km</t>
  </si>
  <si>
    <t>170km</t>
  </si>
  <si>
    <t>180km</t>
  </si>
  <si>
    <t>190km</t>
  </si>
  <si>
    <t>200km</t>
  </si>
  <si>
    <t>5km</t>
    <phoneticPr fontId="23"/>
  </si>
  <si>
    <t>時間制運賃テーブル</t>
    <rPh sb="0" eb="2">
      <t>ジカン</t>
    </rPh>
    <rPh sb="2" eb="3">
      <t>セイ</t>
    </rPh>
    <rPh sb="3" eb="5">
      <t>ウンチン</t>
    </rPh>
    <phoneticPr fontId="23"/>
  </si>
  <si>
    <t>8時間/4時間</t>
    <rPh sb="1" eb="3">
      <t>ジカン</t>
    </rPh>
    <rPh sb="5" eb="7">
      <t>ジカン</t>
    </rPh>
    <phoneticPr fontId="23"/>
  </si>
  <si>
    <t>運輸支局</t>
    <rPh sb="0" eb="2">
      <t>ウンユ</t>
    </rPh>
    <rPh sb="2" eb="4">
      <t>シキョク</t>
    </rPh>
    <phoneticPr fontId="23"/>
  </si>
  <si>
    <t>地域コード</t>
    <rPh sb="0" eb="2">
      <t>チイキ</t>
    </rPh>
    <phoneticPr fontId="23"/>
  </si>
  <si>
    <t>北海道運輸局</t>
    <rPh sb="0" eb="3">
      <t>ホッカイドウ</t>
    </rPh>
    <rPh sb="3" eb="5">
      <t>ウンユ</t>
    </rPh>
    <rPh sb="5" eb="6">
      <t>キョク</t>
    </rPh>
    <phoneticPr fontId="23"/>
  </si>
  <si>
    <t>東北運輸局</t>
    <rPh sb="0" eb="2">
      <t>トウホク</t>
    </rPh>
    <rPh sb="2" eb="4">
      <t>ウンユ</t>
    </rPh>
    <rPh sb="4" eb="5">
      <t>キョク</t>
    </rPh>
    <phoneticPr fontId="23"/>
  </si>
  <si>
    <t>岩手県</t>
  </si>
  <si>
    <t>宮城県</t>
  </si>
  <si>
    <t>秋田県</t>
  </si>
  <si>
    <t>山形県</t>
  </si>
  <si>
    <t>福島県</t>
  </si>
  <si>
    <t>茨城県</t>
  </si>
  <si>
    <t>関東運輸局</t>
    <rPh sb="0" eb="2">
      <t>カントウ</t>
    </rPh>
    <rPh sb="2" eb="4">
      <t>ウンユ</t>
    </rPh>
    <rPh sb="4" eb="5">
      <t>キョク</t>
    </rPh>
    <phoneticPr fontId="23"/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</si>
  <si>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</si>
  <si>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</si>
  <si>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</si>
  <si>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</si>
  <si>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</si>
  <si>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</si>
  <si>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</si>
  <si>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</si>
  <si>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北陸信越運輸局</t>
    <rPh sb="0" eb="2">
      <t>ホクリク</t>
    </rPh>
    <rPh sb="2" eb="4">
      <t>シンエツ</t>
    </rPh>
    <rPh sb="4" eb="6">
      <t>ウンユ</t>
    </rPh>
    <rPh sb="6" eb="7">
      <t>キョク</t>
    </rPh>
    <phoneticPr fontId="23"/>
  </si>
  <si>
    <t>長野県</t>
  </si>
  <si>
    <t>富山県</t>
  </si>
  <si>
    <t>石川県</t>
  </si>
  <si>
    <t>福井県</t>
  </si>
  <si>
    <t>中部運輸局</t>
    <rPh sb="0" eb="2">
      <t>チュウブ</t>
    </rPh>
    <rPh sb="2" eb="4">
      <t>ウンユ</t>
    </rPh>
    <rPh sb="4" eb="5">
      <t>キョク</t>
    </rPh>
    <phoneticPr fontId="23"/>
  </si>
  <si>
    <t>岐阜県</t>
  </si>
  <si>
    <t>静岡県</t>
  </si>
  <si>
    <t>愛知県</t>
  </si>
  <si>
    <t>三重県</t>
  </si>
  <si>
    <t>滋賀県</t>
  </si>
  <si>
    <t>近畿運輸局</t>
    <rPh sb="0" eb="2">
      <t>キンキ</t>
    </rPh>
    <rPh sb="2" eb="4">
      <t>ウンユ</t>
    </rPh>
    <rPh sb="4" eb="5">
      <t>キョク</t>
    </rPh>
    <phoneticPr fontId="23"/>
  </si>
  <si>
    <t>京都府</t>
  </si>
  <si>
    <t>兵庫県</t>
  </si>
  <si>
    <t>奈良県</t>
  </si>
  <si>
    <t>和歌山県</t>
  </si>
  <si>
    <t>鳥取県</t>
  </si>
  <si>
    <t>中国運輸局</t>
    <rPh sb="0" eb="2">
      <t>チュウゴク</t>
    </rPh>
    <rPh sb="2" eb="4">
      <t>ウンユ</t>
    </rPh>
    <rPh sb="4" eb="5">
      <t>キョク</t>
    </rPh>
    <phoneticPr fontId="23"/>
  </si>
  <si>
    <t>島根県</t>
  </si>
  <si>
    <t>岡山県</t>
  </si>
  <si>
    <t>広島県</t>
  </si>
  <si>
    <t>山口県</t>
  </si>
  <si>
    <t>徳島県</t>
  </si>
  <si>
    <t>四国運輸局</t>
    <rPh sb="0" eb="2">
      <t>シコク</t>
    </rPh>
    <rPh sb="2" eb="4">
      <t>ウンユ</t>
    </rPh>
    <rPh sb="4" eb="5">
      <t>キョク</t>
    </rPh>
    <phoneticPr fontId="23"/>
  </si>
  <si>
    <t>香川県</t>
  </si>
  <si>
    <t>愛媛県</t>
  </si>
  <si>
    <t>高知県</t>
  </si>
  <si>
    <t>福岡県</t>
  </si>
  <si>
    <t>九州運輸局</t>
    <rPh sb="0" eb="2">
      <t>キュウシュウ</t>
    </rPh>
    <rPh sb="2" eb="4">
      <t>ウンユ</t>
    </rPh>
    <rPh sb="4" eb="5">
      <t>キョク</t>
    </rPh>
    <phoneticPr fontId="23"/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</si>
  <si>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</si>
  <si>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</si>
  <si>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</si>
  <si>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</si>
  <si>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</si>
  <si>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</si>
  <si>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</si>
  <si>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沖縄総合事務局</t>
    <rPh sb="0" eb="2">
      <t>オキナワ</t>
    </rPh>
    <rPh sb="2" eb="4">
      <t>ソウゴウ</t>
    </rPh>
    <rPh sb="4" eb="7">
      <t>ジムキョク</t>
    </rPh>
    <phoneticPr fontId="23"/>
  </si>
  <si>
    <t>1.米・麦・穀物</t>
  </si>
  <si>
    <t>2.生鮮食品</t>
  </si>
  <si>
    <t>3.加工食品</t>
  </si>
  <si>
    <t>4.飲料・酒</t>
  </si>
  <si>
    <t>5.原木・材木等の林産品</t>
  </si>
  <si>
    <t>6.鉱石・砂利・砂・石材等の鉱産品</t>
  </si>
  <si>
    <t>7.鉄鋼厚板・金属薄板・地金等金属素材</t>
  </si>
  <si>
    <t>8.鋼材・建材などの建築・建設用金属製品</t>
  </si>
  <si>
    <t>9.壁紙・タイルなど住宅用資材</t>
  </si>
  <si>
    <t>10.金属部品・金属加工品（半製品）</t>
  </si>
  <si>
    <t>11.セメント・コンクリート・コンクリート製品</t>
  </si>
  <si>
    <t>12.ガソリン・軽油など石油石炭製品</t>
  </si>
  <si>
    <t>13.合成樹脂・塗料など化学性原料</t>
  </si>
  <si>
    <t>14.医薬品</t>
  </si>
  <si>
    <t>15.その他の化学製品</t>
  </si>
  <si>
    <t>16.紙・パルプ</t>
  </si>
  <si>
    <t>17.糸・反物などの繊維素材</t>
  </si>
  <si>
    <t>18.衣類・布団などの繊維製品</t>
  </si>
  <si>
    <t>19.日用品</t>
  </si>
  <si>
    <t>20.書類・印刷物</t>
  </si>
  <si>
    <t>21.プラスチック製部品・加工品、ゴム製部品・加工品</t>
  </si>
  <si>
    <t>22.機械ユニット・半製品</t>
  </si>
  <si>
    <t>23.精密機械・生産用機械・業務用機械</t>
  </si>
  <si>
    <t>24.家電・民生用機械</t>
  </si>
  <si>
    <t>25.完成自動車・オートバイ</t>
  </si>
  <si>
    <t>26 再生資源・スクラップ</t>
  </si>
  <si>
    <t>27.廃棄物</t>
  </si>
  <si>
    <t>28.宅配便・特積み貨物</t>
  </si>
  <si>
    <t>29.空容器・返回送資材</t>
  </si>
  <si>
    <t>30.その他（</t>
  </si>
  <si>
    <t>距離制／時間制（選択）</t>
    <rPh sb="2" eb="3">
      <t>セイ</t>
    </rPh>
    <rPh sb="4" eb="7">
      <t>ジカンセイ</t>
    </rPh>
    <rPh sb="8" eb="10">
      <t>センタク</t>
    </rPh>
    <phoneticPr fontId="23"/>
  </si>
  <si>
    <t>ﾌﾞﾛｯｸ（選択）</t>
    <rPh sb="6" eb="8">
      <t>センタク</t>
    </rPh>
    <phoneticPr fontId="23"/>
  </si>
  <si>
    <t>車格（選択）</t>
    <rPh sb="3" eb="5">
      <t>センタク</t>
    </rPh>
    <phoneticPr fontId="23"/>
  </si>
  <si>
    <t>金額（記入）</t>
    <rPh sb="0" eb="2">
      <t>キンガク</t>
    </rPh>
    <rPh sb="3" eb="5">
      <t>キニュウ</t>
    </rPh>
    <phoneticPr fontId="23"/>
  </si>
  <si>
    <t>輸送品目(選択)</t>
    <rPh sb="0" eb="4">
      <t>ユソウヒンモク</t>
    </rPh>
    <rPh sb="5" eb="7">
      <t>センタク</t>
    </rPh>
    <phoneticPr fontId="23"/>
  </si>
  <si>
    <t>１０割</t>
    <rPh sb="2" eb="3">
      <t>ワリ</t>
    </rPh>
    <phoneticPr fontId="23"/>
  </si>
  <si>
    <t>９割</t>
    <rPh sb="1" eb="2">
      <t>ワリ</t>
    </rPh>
    <phoneticPr fontId="23"/>
  </si>
  <si>
    <t>８割</t>
    <rPh sb="1" eb="2">
      <t>ワリ</t>
    </rPh>
    <phoneticPr fontId="23"/>
  </si>
  <si>
    <t>７割</t>
    <rPh sb="1" eb="2">
      <t>ワリ</t>
    </rPh>
    <phoneticPr fontId="23"/>
  </si>
  <si>
    <t>６割</t>
    <rPh sb="1" eb="2">
      <t>ワリ</t>
    </rPh>
    <phoneticPr fontId="23"/>
  </si>
  <si>
    <t>５割</t>
    <rPh sb="1" eb="2">
      <t>ワリ</t>
    </rPh>
    <phoneticPr fontId="23"/>
  </si>
  <si>
    <t>４割</t>
    <rPh sb="1" eb="2">
      <t>ワリ</t>
    </rPh>
    <phoneticPr fontId="23"/>
  </si>
  <si>
    <t>３割</t>
    <rPh sb="1" eb="2">
      <t>ワリ</t>
    </rPh>
    <phoneticPr fontId="23"/>
  </si>
  <si>
    <t>２割</t>
    <rPh sb="1" eb="2">
      <t>ワリ</t>
    </rPh>
    <phoneticPr fontId="23"/>
  </si>
  <si>
    <t>１割</t>
    <rPh sb="1" eb="2">
      <t>ワリ</t>
    </rPh>
    <phoneticPr fontId="23"/>
  </si>
  <si>
    <t>１割未満</t>
    <rPh sb="1" eb="2">
      <t>ワリ</t>
    </rPh>
    <rPh sb="2" eb="4">
      <t>ミマン</t>
    </rPh>
    <phoneticPr fontId="23"/>
  </si>
  <si>
    <t>荷主の業種(選択)</t>
    <rPh sb="0" eb="2">
      <t>ニヌシ</t>
    </rPh>
    <rPh sb="3" eb="5">
      <t>ギョウシュ</t>
    </rPh>
    <rPh sb="6" eb="8">
      <t>センタク</t>
    </rPh>
    <phoneticPr fontId="23"/>
  </si>
  <si>
    <t>㎞</t>
    <phoneticPr fontId="23"/>
  </si>
  <si>
    <t>最も代表的な輸送距離（記入）</t>
    <rPh sb="11" eb="13">
      <t>キニュウ</t>
    </rPh>
    <phoneticPr fontId="23"/>
  </si>
  <si>
    <t>(時間制の場合)時間(記入)</t>
    <rPh sb="1" eb="4">
      <t>ジカンセイ</t>
    </rPh>
    <rPh sb="5" eb="7">
      <t>バアイ</t>
    </rPh>
    <rPh sb="8" eb="10">
      <t>ジカン</t>
    </rPh>
    <rPh sb="10" eb="12">
      <t>キニュウ</t>
    </rPh>
    <phoneticPr fontId="23"/>
  </si>
  <si>
    <t>時間</t>
    <rPh sb="0" eb="2">
      <t>ジカン</t>
    </rPh>
    <phoneticPr fontId="23"/>
  </si>
  <si>
    <t>契約内容</t>
    <rPh sb="0" eb="4">
      <t>ケイヤクナイヨウ</t>
    </rPh>
    <phoneticPr fontId="23"/>
  </si>
  <si>
    <t>1.農産品の出荷団体</t>
    <rPh sb="2" eb="5">
      <t>ノウサンヒン</t>
    </rPh>
    <rPh sb="6" eb="10">
      <t>シュッカダンタイ</t>
    </rPh>
    <phoneticPr fontId="23"/>
  </si>
  <si>
    <t>2.水産品の出荷団体</t>
    <rPh sb="2" eb="5">
      <t>スイサンヒン</t>
    </rPh>
    <rPh sb="6" eb="10">
      <t>シュッカダンタイ</t>
    </rPh>
    <phoneticPr fontId="23"/>
  </si>
  <si>
    <t>3.建設業</t>
    <rPh sb="2" eb="5">
      <t>ケンセツギョウ</t>
    </rPh>
    <phoneticPr fontId="23"/>
  </si>
  <si>
    <t>4.卸売業</t>
    <rPh sb="2" eb="5">
      <t>オロシウリギョウ</t>
    </rPh>
    <phoneticPr fontId="23"/>
  </si>
  <si>
    <t>5.小売業</t>
    <rPh sb="2" eb="5">
      <t>コウリギョウ</t>
    </rPh>
    <phoneticPr fontId="23"/>
  </si>
  <si>
    <t>6.倉庫業</t>
    <rPh sb="2" eb="5">
      <t>ソウコギョウ</t>
    </rPh>
    <phoneticPr fontId="23"/>
  </si>
  <si>
    <t>7.特積み（宅配含む）</t>
    <rPh sb="2" eb="4">
      <t>トクツ</t>
    </rPh>
    <rPh sb="6" eb="9">
      <t>タクハイフク</t>
    </rPh>
    <phoneticPr fontId="23"/>
  </si>
  <si>
    <t>8.元請の運送事業者</t>
    <rPh sb="2" eb="4">
      <t>モトウケ</t>
    </rPh>
    <rPh sb="5" eb="10">
      <t>ウンソウジギョウシャ</t>
    </rPh>
    <phoneticPr fontId="23"/>
  </si>
  <si>
    <t>9.製造業　紙・パルプ</t>
    <rPh sb="2" eb="5">
      <t>セイゾウギョウ</t>
    </rPh>
    <rPh sb="6" eb="7">
      <t>カミ</t>
    </rPh>
    <phoneticPr fontId="23"/>
  </si>
  <si>
    <t>10.製造業　電気・機械・精密</t>
    <rPh sb="3" eb="6">
      <t>セイゾウギョウ</t>
    </rPh>
    <rPh sb="7" eb="9">
      <t>デンキ</t>
    </rPh>
    <rPh sb="10" eb="12">
      <t>キカイ</t>
    </rPh>
    <rPh sb="13" eb="15">
      <t>セイミツ</t>
    </rPh>
    <phoneticPr fontId="23"/>
  </si>
  <si>
    <t>11.製造業　自動車</t>
    <rPh sb="3" eb="6">
      <t>セイゾウギョウ</t>
    </rPh>
    <rPh sb="7" eb="10">
      <t>ジドウシャ</t>
    </rPh>
    <phoneticPr fontId="23"/>
  </si>
  <si>
    <t>12.製造業　化学製品</t>
    <rPh sb="3" eb="6">
      <t>セイゾウギョウ</t>
    </rPh>
    <rPh sb="7" eb="11">
      <t>カガクセイヒン</t>
    </rPh>
    <phoneticPr fontId="23"/>
  </si>
  <si>
    <t>13.製造業　金属・金属製品</t>
    <rPh sb="3" eb="6">
      <t>セイゾウギョウ</t>
    </rPh>
    <rPh sb="7" eb="9">
      <t>キンゾク</t>
    </rPh>
    <rPh sb="10" eb="14">
      <t>キンゾクセイヒン</t>
    </rPh>
    <phoneticPr fontId="23"/>
  </si>
  <si>
    <t>14.製造業　建材</t>
    <rPh sb="3" eb="6">
      <t>セイゾウギョウ</t>
    </rPh>
    <rPh sb="7" eb="9">
      <t>ケンザイ</t>
    </rPh>
    <phoneticPr fontId="23"/>
  </si>
  <si>
    <t>15.製造業　飲料品</t>
    <rPh sb="3" eb="6">
      <t>セイゾウギョウ</t>
    </rPh>
    <rPh sb="7" eb="10">
      <t>インリョウヒン</t>
    </rPh>
    <phoneticPr fontId="23"/>
  </si>
  <si>
    <t>16.製造業　食料品</t>
    <rPh sb="3" eb="6">
      <t>セイゾウギョウ</t>
    </rPh>
    <rPh sb="7" eb="10">
      <t>ショクリョウヒン</t>
    </rPh>
    <phoneticPr fontId="23"/>
  </si>
  <si>
    <t>17.製造業　日用品</t>
    <rPh sb="3" eb="6">
      <t>セイゾウギョウ</t>
    </rPh>
    <rPh sb="7" eb="10">
      <t>ニチヨウヒン</t>
    </rPh>
    <phoneticPr fontId="23"/>
  </si>
  <si>
    <t>18.その他</t>
    <rPh sb="5" eb="6">
      <t>タ</t>
    </rPh>
    <phoneticPr fontId="23"/>
  </si>
  <si>
    <t>↑その他の場合（記入）</t>
    <rPh sb="3" eb="4">
      <t>タ</t>
    </rPh>
    <rPh sb="5" eb="7">
      <t>バアイ</t>
    </rPh>
    <rPh sb="8" eb="10">
      <t>キニュウ</t>
    </rPh>
    <phoneticPr fontId="23"/>
  </si>
  <si>
    <t>（１輸送における運賃額）</t>
    <rPh sb="2" eb="4">
      <t>ユソウ</t>
    </rPh>
    <rPh sb="8" eb="11">
      <t>ウンチンガク</t>
    </rPh>
    <phoneticPr fontId="23"/>
  </si>
  <si>
    <r>
      <rPr>
        <sz val="10"/>
        <rFont val="HG丸ｺﾞｼｯｸM-PRO"/>
        <family val="3"/>
        <charset val="128"/>
      </rPr>
      <t>最も代表的な輸送における</t>
    </r>
    <r>
      <rPr>
        <sz val="11"/>
        <rFont val="HG丸ｺﾞｼｯｸM-PRO"/>
        <family val="3"/>
        <charset val="128"/>
      </rPr>
      <t xml:space="preserve">
「標準的運賃」額
（告示運賃）</t>
    </r>
    <rPh sb="20" eb="21">
      <t>ガク</t>
    </rPh>
    <phoneticPr fontId="23"/>
  </si>
  <si>
    <t>※青色網掛けは入力項目</t>
    <rPh sb="1" eb="5">
      <t>アオイロアミカ</t>
    </rPh>
    <rPh sb="7" eb="11">
      <t>ニュウリョクコウモク</t>
    </rPh>
    <phoneticPr fontId="23"/>
  </si>
  <si>
    <t>距離制運賃</t>
    <rPh sb="0" eb="5">
      <t>キョリセイウンチン</t>
    </rPh>
    <phoneticPr fontId="23"/>
  </si>
  <si>
    <t>トレーラ</t>
  </si>
  <si>
    <t>距離制運賃額（税抜）</t>
    <rPh sb="0" eb="3">
      <t>キョリセイ</t>
    </rPh>
    <rPh sb="3" eb="5">
      <t>ウンチン</t>
    </rPh>
    <rPh sb="5" eb="6">
      <t>ガク</t>
    </rPh>
    <rPh sb="7" eb="9">
      <t>ゼイヌ</t>
    </rPh>
    <phoneticPr fontId="23"/>
  </si>
  <si>
    <t>時間制運賃額（税込）</t>
    <rPh sb="0" eb="3">
      <t>ジカンセイ</t>
    </rPh>
    <rPh sb="3" eb="5">
      <t>ウンチン</t>
    </rPh>
    <rPh sb="5" eb="6">
      <t>ガク</t>
    </rPh>
    <rPh sb="7" eb="9">
      <t>ゼイコ</t>
    </rPh>
    <phoneticPr fontId="23"/>
  </si>
  <si>
    <t>令和２年標準的運賃　計算シート</t>
    <rPh sb="0" eb="2">
      <t>レイワ</t>
    </rPh>
    <rPh sb="3" eb="4">
      <t>ネン</t>
    </rPh>
    <rPh sb="4" eb="9">
      <t>ヒョウジュンテキウンチン</t>
    </rPh>
    <rPh sb="10" eb="12">
      <t>ケイサン</t>
    </rPh>
    <phoneticPr fontId="23"/>
  </si>
  <si>
    <t>札幌</t>
    <rPh sb="0" eb="2">
      <t>サッポロ</t>
    </rPh>
    <phoneticPr fontId="23"/>
  </si>
  <si>
    <t>釧路</t>
    <rPh sb="0" eb="2">
      <t>クシロ</t>
    </rPh>
    <phoneticPr fontId="23"/>
  </si>
  <si>
    <t>運 賃 水 準 回 答 シ ー ト</t>
    <rPh sb="0" eb="1">
      <t>ウン</t>
    </rPh>
    <rPh sb="2" eb="3">
      <t>チン</t>
    </rPh>
    <rPh sb="4" eb="5">
      <t>ミズ</t>
    </rPh>
    <rPh sb="6" eb="7">
      <t>ジュン</t>
    </rPh>
    <rPh sb="8" eb="9">
      <t>カイ</t>
    </rPh>
    <rPh sb="10" eb="11">
      <t>コタエ</t>
    </rPh>
    <phoneticPr fontId="23"/>
  </si>
  <si>
    <t>R6標準的運賃額（記入）</t>
    <rPh sb="2" eb="5">
      <t>ヒョウジュンテキ</t>
    </rPh>
    <rPh sb="5" eb="7">
      <t>ウンチン</t>
    </rPh>
    <rPh sb="7" eb="8">
      <t>ガク</t>
    </rPh>
    <rPh sb="9" eb="11">
      <t>キニュウ</t>
    </rPh>
    <phoneticPr fontId="23"/>
  </si>
  <si>
    <t>R2標準的運賃額（記入）</t>
    <rPh sb="2" eb="5">
      <t>ヒョウジュンテキ</t>
    </rPh>
    <rPh sb="5" eb="7">
      <t>ウンチン</t>
    </rPh>
    <rPh sb="7" eb="8">
      <t>ガク</t>
    </rPh>
    <rPh sb="9" eb="11">
      <t>キニュウ</t>
    </rPh>
    <phoneticPr fontId="23"/>
  </si>
  <si>
    <t>　それぞれ別シートにて</t>
    <rPh sb="5" eb="6">
      <t>ベツ</t>
    </rPh>
    <phoneticPr fontId="23"/>
  </si>
  <si>
    <t>　ください</t>
    <phoneticPr fontId="23"/>
  </si>
  <si>
    <t>令和6年　標準的運賃</t>
    <rPh sb="0" eb="2">
      <t>レイワ</t>
    </rPh>
    <rPh sb="3" eb="4">
      <t>ネン</t>
    </rPh>
    <rPh sb="5" eb="10">
      <t>ヒョウジュンテキウンチン</t>
    </rPh>
    <phoneticPr fontId="23"/>
  </si>
  <si>
    <t>令和２年標準的運賃（自動反映）</t>
    <rPh sb="0" eb="2">
      <t>レイワ</t>
    </rPh>
    <rPh sb="3" eb="4">
      <t>ネン</t>
    </rPh>
    <rPh sb="4" eb="9">
      <t>ヒョウジュンテキウンチン</t>
    </rPh>
    <rPh sb="10" eb="14">
      <t>ジドウハンエイ</t>
    </rPh>
    <phoneticPr fontId="23"/>
  </si>
  <si>
    <t>↑標準的運賃額は</t>
    <rPh sb="1" eb="4">
      <t>ヒョウジュンテキ</t>
    </rPh>
    <rPh sb="4" eb="6">
      <t>ウンチン</t>
    </rPh>
    <rPh sb="6" eb="7">
      <t>ガク</t>
    </rPh>
    <phoneticPr fontId="23"/>
  </si>
  <si>
    <t>　算出して入力して</t>
    <rPh sb="1" eb="3">
      <t>サンシュツ</t>
    </rPh>
    <rPh sb="5" eb="7">
      <t>ニュウリョク</t>
    </rPh>
    <phoneticPr fontId="23"/>
  </si>
  <si>
    <t>最も代表的な輸送における
令和５年度までの契約額</t>
    <phoneticPr fontId="23"/>
  </si>
  <si>
    <t>※上記運賃額は自動計算されます。</t>
    <rPh sb="1" eb="6">
      <t>ジョウキウンチンガク</t>
    </rPh>
    <rPh sb="7" eb="11">
      <t>ジドウケイサン</t>
    </rPh>
    <phoneticPr fontId="23"/>
  </si>
  <si>
    <t>※上記都道府県や実車キロ程、走行距離は自動反映され、運賃額は自動計算されます。</t>
    <rPh sb="1" eb="3">
      <t>ジョウキ</t>
    </rPh>
    <rPh sb="3" eb="7">
      <t>トドウフケン</t>
    </rPh>
    <rPh sb="8" eb="10">
      <t>ジッシャ</t>
    </rPh>
    <rPh sb="12" eb="13">
      <t>テイ</t>
    </rPh>
    <rPh sb="14" eb="18">
      <t>ソウコウキョリ</t>
    </rPh>
    <rPh sb="19" eb="23">
      <t>ジドウハンエイ</t>
    </rPh>
    <rPh sb="26" eb="28">
      <t>ウンチン</t>
    </rPh>
    <rPh sb="28" eb="29">
      <t>ガク</t>
    </rPh>
    <rPh sb="30" eb="32">
      <t>ジドウ</t>
    </rPh>
    <rPh sb="32" eb="34">
      <t>ケイサン</t>
    </rPh>
    <phoneticPr fontId="23"/>
  </si>
  <si>
    <t>パターン1</t>
    <phoneticPr fontId="23"/>
  </si>
  <si>
    <t>パターン2</t>
    <phoneticPr fontId="23"/>
  </si>
  <si>
    <t>パターン3</t>
    <phoneticPr fontId="23"/>
  </si>
  <si>
    <t>パターン4</t>
    <phoneticPr fontId="23"/>
  </si>
  <si>
    <t>パターン5</t>
    <phoneticPr fontId="23"/>
  </si>
  <si>
    <t>②提示額根拠</t>
    <phoneticPr fontId="23"/>
  </si>
  <si>
    <t>最も代表的な輸送における
令和６年度「契約額」（妥結額）</t>
    <rPh sb="24" eb="26">
      <t>ダケツ</t>
    </rPh>
    <rPh sb="26" eb="27">
      <t>ガク</t>
    </rPh>
    <phoneticPr fontId="23"/>
  </si>
  <si>
    <t>最も代表的な輸送における
令和６年度契約に向けた「提示額」</t>
    <phoneticPr fontId="23"/>
  </si>
  <si>
    <r>
      <t xml:space="preserve">運賃交渉を実施した、御社の主な５契約の最も代表的な輸送（収入又は輸送量で上位のもの）について、①令和５年度までの契約額、②令和６年度運賃提示額、③妥結額について、代表的な車格・距離に相応する「標準的運賃」との乖離について教えてください。
</t>
    </r>
    <r>
      <rPr>
        <sz val="11"/>
        <rFont val="HG丸ｺﾞｼｯｸM-PRO"/>
        <family val="3"/>
        <charset val="128"/>
      </rPr>
      <t>（運賃交渉未実施の場合は、標準的運賃額と令和6年度契約額のみご回答ください（①と③））</t>
    </r>
    <rPh sb="19" eb="20">
      <t>モット</t>
    </rPh>
    <rPh sb="21" eb="24">
      <t>ダイヒョウテキ</t>
    </rPh>
    <rPh sb="25" eb="27">
      <t>ユソウ</t>
    </rPh>
    <rPh sb="36" eb="38">
      <t>ジョウイ</t>
    </rPh>
    <rPh sb="128" eb="130">
      <t>バアイ</t>
    </rPh>
    <rPh sb="137" eb="138">
      <t>ガク</t>
    </rPh>
    <rPh sb="150" eb="152">
      <t>カイトウ</t>
    </rPh>
    <phoneticPr fontId="23"/>
  </si>
  <si>
    <t>①標準的運賃に対する割合で
回答及び金額で回答</t>
    <rPh sb="1" eb="4">
      <t>ヒョウジュンテキ</t>
    </rPh>
    <rPh sb="4" eb="6">
      <t>ウンチン</t>
    </rPh>
    <rPh sb="7" eb="8">
      <t>タイ</t>
    </rPh>
    <rPh sb="10" eb="12">
      <t>ワリアイ</t>
    </rPh>
    <rPh sb="14" eb="16">
      <t>カイトウ</t>
    </rPh>
    <rPh sb="16" eb="17">
      <t>オヨ</t>
    </rPh>
    <rPh sb="18" eb="20">
      <t>キンガク</t>
    </rPh>
    <rPh sb="21" eb="23">
      <t>カイトウ</t>
    </rPh>
    <phoneticPr fontId="23"/>
  </si>
  <si>
    <t>②標準的運賃に対する
割合で回答及び金額で回答</t>
    <rPh sb="1" eb="4">
      <t>ヒョウジュンテキ</t>
    </rPh>
    <rPh sb="4" eb="6">
      <t>ウンチン</t>
    </rPh>
    <rPh sb="7" eb="8">
      <t>タイ</t>
    </rPh>
    <rPh sb="11" eb="13">
      <t>ワリアイ</t>
    </rPh>
    <rPh sb="14" eb="16">
      <t>カイトウ</t>
    </rPh>
    <rPh sb="16" eb="17">
      <t>オヨ</t>
    </rPh>
    <rPh sb="18" eb="20">
      <t>キンガク</t>
    </rPh>
    <rPh sb="21" eb="23">
      <t>カイトウ</t>
    </rPh>
    <phoneticPr fontId="23"/>
  </si>
  <si>
    <t>③標準的運賃に対する
割合で回答及び金額で回答</t>
    <rPh sb="1" eb="4">
      <t>ヒョウジュンテキ</t>
    </rPh>
    <rPh sb="4" eb="6">
      <t>ウンチン</t>
    </rPh>
    <rPh sb="7" eb="8">
      <t>タイ</t>
    </rPh>
    <rPh sb="11" eb="13">
      <t>ワリアイ</t>
    </rPh>
    <rPh sb="14" eb="16">
      <t>カイトウ</t>
    </rPh>
    <rPh sb="16" eb="17">
      <t>オヨ</t>
    </rPh>
    <rPh sb="18" eb="20">
      <t>キンガク</t>
    </rPh>
    <rPh sb="21" eb="23">
      <t>カイトウ</t>
    </rPh>
    <phoneticPr fontId="23"/>
  </si>
  <si>
    <t>※標準的運賃に対する割合及び１輸送における運賃額については、両方ご入力ください。</t>
    <rPh sb="1" eb="4">
      <t>ヒョウジュンテキ</t>
    </rPh>
    <rPh sb="4" eb="6">
      <t>ウンチン</t>
    </rPh>
    <rPh sb="7" eb="8">
      <t>タイ</t>
    </rPh>
    <rPh sb="10" eb="12">
      <t>ワリアイ</t>
    </rPh>
    <rPh sb="12" eb="13">
      <t>オヨ</t>
    </rPh>
    <rPh sb="15" eb="17">
      <t>ユソウ</t>
    </rPh>
    <rPh sb="21" eb="24">
      <t>ウンチンガク</t>
    </rPh>
    <rPh sb="30" eb="32">
      <t>リョウホウ</t>
    </rPh>
    <rPh sb="33" eb="35">
      <t>ニュウリョク</t>
    </rPh>
    <phoneticPr fontId="23"/>
  </si>
  <si>
    <t>※標準的運賃に対する割合及び１輸送における運賃額については、両方ご入力ください。</t>
    <phoneticPr fontId="23"/>
  </si>
  <si>
    <t>届出運賃</t>
    <rPh sb="0" eb="2">
      <t>トドケデ</t>
    </rPh>
    <rPh sb="2" eb="4">
      <t>ウンチン</t>
    </rPh>
    <phoneticPr fontId="23"/>
  </si>
  <si>
    <t>（　　　　　　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</si>
</sst>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&quot;トン&quot;"/>
    <numFmt numFmtId="177" formatCode="#,##0&quot;km&quot;"/>
    <numFmt numFmtId="178" formatCode="0.00&quot;時間&quot;"/>
    <numFmt numFmtId="179" formatCode="#,##0&quot;円&quot;"/>
    <numFmt numFmtId="180" formatCode="0\ &quot;時&quot;&quot;間&quot;\ &quot;基&quot;&quot;本&quot;&quot;料&quot;&quot;金&quot;"/>
    <numFmt numFmtId="181" formatCode="\+#,##0;[Red]\▲#,##0"/>
    <numFmt numFmtId="182" formatCode="\+#,##0%;[Red]\▲#,##0%"/>
    <numFmt numFmtId="183" formatCode="0.0"/>
  </numFmts>
  <fonts count="6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b/>
      <sz val="10.5"/>
      <color rgb="FF000000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4"/>
      <name val="ＭＳ Ｐ明朝"/>
      <family val="1"/>
      <charset val="128"/>
    </font>
    <font>
      <sz val="11"/>
      <color theme="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Arial"/>
      <family val="2"/>
    </font>
    <font>
      <sz val="14"/>
      <color theme="1"/>
      <name val="Arial"/>
      <family val="2"/>
    </font>
    <font>
      <sz val="11"/>
      <color rgb="FF000000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Segoe UI Symbol"/>
      <family val="2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 tint="0.499984740745262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4"/>
      <name val="HG丸ｺﾞｼｯｸM-PRO"/>
      <family val="3"/>
      <charset val="128"/>
    </font>
    <font>
      <sz val="11"/>
      <color theme="5"/>
      <name val="HG丸ｺﾞｼｯｸM-PRO"/>
      <family val="3"/>
      <charset val="128"/>
    </font>
    <font>
      <sz val="12"/>
      <color theme="4"/>
      <name val="HG丸ｺﾞｼｯｸM-PRO"/>
      <family val="3"/>
      <charset val="128"/>
    </font>
    <font>
      <sz val="12"/>
      <color theme="1" tint="0.499984740745262"/>
      <name val="HG丸ｺﾞｼｯｸM-PRO"/>
      <family val="3"/>
      <charset val="128"/>
    </font>
    <font>
      <sz val="12"/>
      <color theme="5"/>
      <name val="HG丸ｺﾞｼｯｸM-PRO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color rgb="FF0070C0"/>
      <name val="HG丸ｺﾞｼｯｸM-PRO"/>
      <family val="3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21" fillId="0" borderId="0" xfId="0" applyFont="1" applyAlignment="1">
      <alignment horizontal="left" vertical="center" indent="1"/>
    </xf>
    <xf numFmtId="0" fontId="24" fillId="0" borderId="21" xfId="0" applyFont="1" applyBorder="1" applyProtection="1">
      <alignment vertical="center"/>
      <protection hidden="1"/>
    </xf>
    <xf numFmtId="0" fontId="24" fillId="0" borderId="0" xfId="0" applyFont="1" applyProtection="1">
      <alignment vertical="center"/>
      <protection hidden="1"/>
    </xf>
    <xf numFmtId="0" fontId="27" fillId="0" borderId="23" xfId="0" applyFont="1" applyBorder="1" applyProtection="1">
      <alignment vertical="center"/>
      <protection hidden="1"/>
    </xf>
    <xf numFmtId="0" fontId="27" fillId="0" borderId="24" xfId="0" applyFont="1" applyBorder="1" applyProtection="1">
      <alignment vertical="center"/>
      <protection hidden="1"/>
    </xf>
    <xf numFmtId="0" fontId="27" fillId="0" borderId="25" xfId="0" applyFont="1" applyBorder="1" applyAlignment="1" applyProtection="1">
      <alignment horizontal="right"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29" xfId="0" applyFont="1" applyBorder="1" applyProtection="1">
      <alignment vertical="center"/>
      <protection hidden="1"/>
    </xf>
    <xf numFmtId="0" fontId="29" fillId="0" borderId="30" xfId="0" applyFont="1" applyBorder="1" applyAlignment="1" applyProtection="1">
      <alignment horizontal="right" vertical="center"/>
      <protection hidden="1"/>
    </xf>
    <xf numFmtId="0" fontId="29" fillId="0" borderId="33" xfId="0" applyFont="1" applyBorder="1" applyAlignment="1" applyProtection="1">
      <alignment horizontal="right" vertical="center"/>
      <protection hidden="1"/>
    </xf>
    <xf numFmtId="0" fontId="27" fillId="0" borderId="35" xfId="0" applyFont="1" applyBorder="1" applyProtection="1">
      <alignment vertical="center"/>
      <protection hidden="1"/>
    </xf>
    <xf numFmtId="0" fontId="27" fillId="0" borderId="36" xfId="0" applyFont="1" applyBorder="1" applyAlignment="1" applyProtection="1">
      <alignment horizontal="right" vertical="center"/>
      <protection hidden="1"/>
    </xf>
    <xf numFmtId="0" fontId="27" fillId="0" borderId="33" xfId="0" applyFont="1" applyBorder="1" applyAlignment="1" applyProtection="1">
      <alignment horizontal="right" vertical="center"/>
      <protection hidden="1"/>
    </xf>
    <xf numFmtId="0" fontId="27" fillId="0" borderId="17" xfId="0" applyFont="1" applyBorder="1" applyProtection="1">
      <alignment vertical="center"/>
      <protection hidden="1"/>
    </xf>
    <xf numFmtId="0" fontId="31" fillId="0" borderId="38" xfId="0" applyFont="1" applyBorder="1" applyAlignment="1" applyProtection="1">
      <alignment horizontal="right" vertical="center"/>
      <protection hidden="1"/>
    </xf>
    <xf numFmtId="177" fontId="24" fillId="39" borderId="39" xfId="1" applyNumberFormat="1" applyFont="1" applyFill="1" applyBorder="1" applyAlignment="1" applyProtection="1">
      <alignment horizontal="right" vertical="center"/>
      <protection hidden="1"/>
    </xf>
    <xf numFmtId="0" fontId="27" fillId="0" borderId="18" xfId="0" applyFont="1" applyBorder="1" applyAlignment="1" applyProtection="1">
      <alignment horizontal="right" vertical="center"/>
      <protection hidden="1"/>
    </xf>
    <xf numFmtId="0" fontId="32" fillId="0" borderId="30" xfId="0" applyFont="1" applyBorder="1" applyAlignment="1" applyProtection="1">
      <alignment horizontal="right" vertical="center"/>
      <protection hidden="1"/>
    </xf>
    <xf numFmtId="178" fontId="24" fillId="39" borderId="31" xfId="0" applyNumberFormat="1" applyFont="1" applyFill="1" applyBorder="1" applyAlignment="1" applyProtection="1">
      <alignment horizontal="right" vertical="center"/>
      <protection hidden="1"/>
    </xf>
    <xf numFmtId="177" fontId="24" fillId="39" borderId="31" xfId="0" applyNumberFormat="1" applyFont="1" applyFill="1" applyBorder="1" applyAlignment="1" applyProtection="1">
      <alignment horizontal="right" vertical="center"/>
      <protection hidden="1"/>
    </xf>
    <xf numFmtId="0" fontId="33" fillId="0" borderId="30" xfId="0" applyFont="1" applyBorder="1" applyAlignment="1" applyProtection="1">
      <alignment horizontal="right" vertical="center"/>
      <protection hidden="1"/>
    </xf>
    <xf numFmtId="0" fontId="33" fillId="0" borderId="33" xfId="0" applyFont="1" applyBorder="1" applyAlignment="1" applyProtection="1">
      <alignment horizontal="right" vertical="center"/>
      <protection hidden="1"/>
    </xf>
    <xf numFmtId="0" fontId="33" fillId="0" borderId="17" xfId="0" applyFont="1" applyBorder="1" applyProtection="1">
      <alignment vertical="center"/>
      <protection hidden="1"/>
    </xf>
    <xf numFmtId="0" fontId="33" fillId="0" borderId="0" xfId="0" applyFont="1" applyProtection="1">
      <alignment vertical="center"/>
      <protection hidden="1"/>
    </xf>
    <xf numFmtId="0" fontId="27" fillId="0" borderId="14" xfId="0" applyFont="1" applyBorder="1" applyAlignment="1" applyProtection="1">
      <alignment horizontal="right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38" fontId="27" fillId="0" borderId="0" xfId="1" applyFont="1" applyFill="1" applyBorder="1" applyAlignment="1" applyProtection="1">
      <alignment horizontal="right" vertical="center"/>
      <protection hidden="1"/>
    </xf>
    <xf numFmtId="0" fontId="29" fillId="0" borderId="0" xfId="0" applyFo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7" fillId="0" borderId="24" xfId="0" applyFont="1" applyBorder="1" applyAlignment="1" applyProtection="1">
      <alignment vertical="center" wrapText="1"/>
      <protection hidden="1"/>
    </xf>
    <xf numFmtId="0" fontId="31" fillId="0" borderId="36" xfId="0" applyFont="1" applyBorder="1" applyAlignment="1" applyProtection="1">
      <alignment horizontal="right" vertical="center"/>
      <protection hidden="1"/>
    </xf>
    <xf numFmtId="38" fontId="34" fillId="0" borderId="37" xfId="0" applyNumberFormat="1" applyFont="1" applyBorder="1" applyAlignment="1" applyProtection="1">
      <alignment horizontal="right" vertical="center"/>
      <protection hidden="1"/>
    </xf>
    <xf numFmtId="38" fontId="27" fillId="39" borderId="37" xfId="0" applyNumberFormat="1" applyFont="1" applyFill="1" applyBorder="1" applyAlignment="1" applyProtection="1">
      <alignment horizontal="right" vertical="center"/>
      <protection hidden="1"/>
    </xf>
    <xf numFmtId="0" fontId="27" fillId="0" borderId="30" xfId="0" applyFont="1" applyBorder="1" applyAlignment="1" applyProtection="1">
      <alignment horizontal="right" vertical="center"/>
      <protection hidden="1"/>
    </xf>
    <xf numFmtId="38" fontId="31" fillId="0" borderId="31" xfId="0" applyNumberFormat="1" applyFont="1" applyBorder="1" applyAlignment="1" applyProtection="1">
      <alignment horizontal="right" vertical="center"/>
      <protection hidden="1"/>
    </xf>
    <xf numFmtId="38" fontId="27" fillId="39" borderId="31" xfId="0" applyNumberFormat="1" applyFont="1" applyFill="1" applyBorder="1" applyAlignment="1" applyProtection="1">
      <alignment horizontal="right" vertical="center"/>
      <protection hidden="1"/>
    </xf>
    <xf numFmtId="0" fontId="31" fillId="0" borderId="33" xfId="0" applyFont="1" applyBorder="1" applyAlignment="1" applyProtection="1">
      <alignment horizontal="right" vertical="center"/>
      <protection hidden="1"/>
    </xf>
    <xf numFmtId="38" fontId="34" fillId="0" borderId="34" xfId="0" applyNumberFormat="1" applyFont="1" applyBorder="1" applyAlignment="1" applyProtection="1">
      <alignment horizontal="right" vertical="center"/>
      <protection hidden="1"/>
    </xf>
    <xf numFmtId="38" fontId="24" fillId="39" borderId="34" xfId="0" applyNumberFormat="1" applyFont="1" applyFill="1" applyBorder="1" applyAlignment="1" applyProtection="1">
      <alignment horizontal="right" vertical="center"/>
      <protection hidden="1"/>
    </xf>
    <xf numFmtId="38" fontId="24" fillId="0" borderId="0" xfId="0" applyNumberFormat="1" applyFont="1" applyProtection="1">
      <alignment vertical="center"/>
      <protection hidden="1"/>
    </xf>
    <xf numFmtId="0" fontId="27" fillId="0" borderId="24" xfId="0" applyFont="1" applyBorder="1" applyAlignment="1" applyProtection="1">
      <alignment horizontal="left" vertical="center" wrapText="1"/>
      <protection hidden="1"/>
    </xf>
    <xf numFmtId="180" fontId="27" fillId="0" borderId="36" xfId="0" applyNumberFormat="1" applyFont="1" applyBorder="1" applyAlignment="1" applyProtection="1">
      <alignment horizontal="right" vertical="center"/>
      <protection hidden="1"/>
    </xf>
    <xf numFmtId="38" fontId="24" fillId="0" borderId="37" xfId="0" applyNumberFormat="1" applyFont="1" applyBorder="1" applyAlignment="1" applyProtection="1">
      <alignment horizontal="right" vertical="center"/>
      <protection hidden="1"/>
    </xf>
    <xf numFmtId="0" fontId="27" fillId="0" borderId="24" xfId="0" applyFont="1" applyBorder="1" applyAlignment="1" applyProtection="1">
      <alignment horizontal="left" vertical="center"/>
      <protection hidden="1"/>
    </xf>
    <xf numFmtId="38" fontId="24" fillId="0" borderId="31" xfId="0" applyNumberFormat="1" applyFont="1" applyBorder="1" applyAlignment="1" applyProtection="1">
      <alignment horizontal="right" vertical="center"/>
      <protection hidden="1"/>
    </xf>
    <xf numFmtId="38" fontId="24" fillId="0" borderId="34" xfId="0" applyNumberFormat="1" applyFont="1" applyBorder="1" applyAlignment="1" applyProtection="1">
      <alignment horizontal="right" vertical="center"/>
      <protection hidden="1"/>
    </xf>
    <xf numFmtId="0" fontId="32" fillId="0" borderId="25" xfId="0" applyFont="1" applyBorder="1" applyAlignment="1" applyProtection="1">
      <alignment horizontal="right" vertical="center"/>
      <protection hidden="1"/>
    </xf>
    <xf numFmtId="38" fontId="24" fillId="39" borderId="40" xfId="0" applyNumberFormat="1" applyFont="1" applyFill="1" applyBorder="1" applyAlignment="1" applyProtection="1">
      <alignment horizontal="right" vertical="center"/>
      <protection hidden="1"/>
    </xf>
    <xf numFmtId="38" fontId="35" fillId="0" borderId="40" xfId="0" applyNumberFormat="1" applyFont="1" applyBorder="1" applyAlignment="1" applyProtection="1">
      <alignment horizontal="right" vertical="center"/>
      <protection hidden="1"/>
    </xf>
    <xf numFmtId="0" fontId="32" fillId="0" borderId="33" xfId="0" applyFont="1" applyBorder="1" applyAlignment="1" applyProtection="1">
      <alignment horizontal="right" vertical="center"/>
      <protection hidden="1"/>
    </xf>
    <xf numFmtId="38" fontId="35" fillId="0" borderId="34" xfId="0" applyNumberFormat="1" applyFont="1" applyBorder="1" applyAlignment="1" applyProtection="1">
      <alignment horizontal="right" vertical="center"/>
      <protection hidden="1"/>
    </xf>
    <xf numFmtId="38" fontId="27" fillId="0" borderId="0" xfId="0" applyNumberFormat="1" applyFont="1" applyAlignment="1" applyProtection="1">
      <alignment horizontal="right" vertical="center"/>
      <protection hidden="1"/>
    </xf>
    <xf numFmtId="181" fontId="27" fillId="0" borderId="36" xfId="0" applyNumberFormat="1" applyFont="1" applyBorder="1" applyProtection="1">
      <alignment vertical="center"/>
      <protection hidden="1"/>
    </xf>
    <xf numFmtId="181" fontId="27" fillId="0" borderId="37" xfId="1" applyNumberFormat="1" applyFont="1" applyFill="1" applyBorder="1" applyAlignment="1" applyProtection="1">
      <alignment horizontal="right" vertical="center"/>
      <protection hidden="1"/>
    </xf>
    <xf numFmtId="181" fontId="27" fillId="0" borderId="0" xfId="0" applyNumberFormat="1" applyFont="1" applyProtection="1">
      <alignment vertical="center"/>
      <protection hidden="1"/>
    </xf>
    <xf numFmtId="182" fontId="27" fillId="0" borderId="24" xfId="0" applyNumberFormat="1" applyFont="1" applyBorder="1" applyAlignment="1" applyProtection="1">
      <alignment horizontal="right" vertical="center"/>
      <protection hidden="1"/>
    </xf>
    <xf numFmtId="182" fontId="27" fillId="0" borderId="41" xfId="2" applyNumberFormat="1" applyFont="1" applyFill="1" applyBorder="1" applyAlignment="1" applyProtection="1">
      <alignment horizontal="right" vertical="center"/>
      <protection hidden="1"/>
    </xf>
    <xf numFmtId="182" fontId="27" fillId="0" borderId="0" xfId="0" applyNumberFormat="1" applyFont="1" applyProtection="1">
      <alignment vertical="center"/>
      <protection hidden="1"/>
    </xf>
    <xf numFmtId="181" fontId="27" fillId="0" borderId="31" xfId="0" applyNumberFormat="1" applyFont="1" applyBorder="1" applyProtection="1">
      <alignment vertical="center"/>
      <protection hidden="1"/>
    </xf>
    <xf numFmtId="181" fontId="27" fillId="0" borderId="31" xfId="1" applyNumberFormat="1" applyFont="1" applyFill="1" applyBorder="1" applyAlignment="1" applyProtection="1">
      <alignment horizontal="right" vertical="center"/>
      <protection hidden="1"/>
    </xf>
    <xf numFmtId="182" fontId="27" fillId="0" borderId="34" xfId="0" applyNumberFormat="1" applyFont="1" applyBorder="1" applyAlignment="1" applyProtection="1">
      <alignment horizontal="right" vertical="center"/>
      <protection hidden="1"/>
    </xf>
    <xf numFmtId="182" fontId="27" fillId="0" borderId="34" xfId="2" applyNumberFormat="1" applyFont="1" applyFill="1" applyBorder="1" applyAlignment="1" applyProtection="1">
      <alignment horizontal="right" vertical="center"/>
      <protection hidden="1"/>
    </xf>
    <xf numFmtId="38" fontId="27" fillId="0" borderId="0" xfId="1" applyFont="1" applyFill="1" applyProtection="1">
      <alignment vertical="center"/>
      <protection hidden="1"/>
    </xf>
    <xf numFmtId="38" fontId="27" fillId="0" borderId="0" xfId="1" applyFont="1" applyFill="1" applyAlignment="1" applyProtection="1">
      <alignment horizontal="center" vertical="center"/>
      <protection hidden="1"/>
    </xf>
    <xf numFmtId="38" fontId="27" fillId="0" borderId="0" xfId="1" applyFont="1" applyFill="1" applyAlignment="1" applyProtection="1">
      <alignment horizontal="right" vertical="center"/>
      <protection hidden="1"/>
    </xf>
    <xf numFmtId="38" fontId="27" fillId="0" borderId="0" xfId="0" applyNumberFormat="1" applyFont="1" applyAlignment="1" applyProtection="1">
      <alignment horizontal="center" vertical="center"/>
      <protection hidden="1"/>
    </xf>
    <xf numFmtId="38" fontId="30" fillId="0" borderId="0" xfId="1" applyFont="1" applyFill="1" applyAlignment="1" applyProtection="1">
      <alignment horizontal="center" vertical="center"/>
      <protection hidden="1"/>
    </xf>
    <xf numFmtId="183" fontId="30" fillId="0" borderId="0" xfId="0" applyNumberFormat="1" applyFont="1" applyAlignment="1" applyProtection="1">
      <alignment horizontal="left" vertical="center"/>
      <protection hidden="1"/>
    </xf>
    <xf numFmtId="38" fontId="30" fillId="0" borderId="0" xfId="1" applyFont="1" applyFill="1" applyProtection="1">
      <alignment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justify" vertical="center" wrapText="1"/>
      <protection hidden="1"/>
    </xf>
    <xf numFmtId="0" fontId="36" fillId="0" borderId="0" xfId="0" applyFont="1" applyAlignment="1" applyProtection="1">
      <alignment horizontal="right" vertical="center" wrapText="1"/>
      <protection hidden="1"/>
    </xf>
    <xf numFmtId="3" fontId="36" fillId="0" borderId="0" xfId="0" applyNumberFormat="1" applyFont="1" applyAlignment="1" applyProtection="1">
      <alignment horizontal="right" vertical="center" wrapText="1"/>
      <protection hidden="1"/>
    </xf>
    <xf numFmtId="0" fontId="27" fillId="0" borderId="0" xfId="0" quotePrefix="1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right" vertical="center" wrapText="1" indent="2"/>
      <protection hidden="1"/>
    </xf>
    <xf numFmtId="0" fontId="33" fillId="0" borderId="0" xfId="0" applyFont="1" applyAlignment="1" applyProtection="1">
      <alignment horizontal="right" vertical="top" wrapText="1"/>
      <protection hidden="1"/>
    </xf>
    <xf numFmtId="0" fontId="36" fillId="0" borderId="0" xfId="0" applyFont="1" applyAlignment="1" applyProtection="1">
      <alignment horizontal="right" vertical="center" wrapText="1" indent="1"/>
      <protection hidden="1"/>
    </xf>
    <xf numFmtId="0" fontId="3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41" fillId="0" borderId="0" xfId="0" applyFont="1">
      <alignment vertical="center"/>
    </xf>
    <xf numFmtId="0" fontId="38" fillId="0" borderId="15" xfId="0" applyFont="1" applyBorder="1" applyAlignment="1">
      <alignment horizontal="center" vertical="center"/>
    </xf>
    <xf numFmtId="0" fontId="44" fillId="0" borderId="22" xfId="0" applyFont="1" applyBorder="1" applyAlignment="1">
      <alignment horizontal="left" vertical="top" wrapText="1"/>
    </xf>
    <xf numFmtId="0" fontId="44" fillId="0" borderId="16" xfId="0" applyFont="1" applyBorder="1" applyAlignment="1">
      <alignment horizontal="left" vertical="top" wrapText="1"/>
    </xf>
    <xf numFmtId="0" fontId="43" fillId="0" borderId="16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top" wrapText="1"/>
    </xf>
    <xf numFmtId="0" fontId="44" fillId="0" borderId="12" xfId="0" applyFont="1" applyBorder="1" applyAlignment="1">
      <alignment horizontal="left" vertical="top" wrapText="1"/>
    </xf>
    <xf numFmtId="0" fontId="41" fillId="0" borderId="16" xfId="0" applyFont="1" applyBorder="1">
      <alignment vertical="center"/>
    </xf>
    <xf numFmtId="0" fontId="41" fillId="0" borderId="15" xfId="0" applyFont="1" applyBorder="1">
      <alignment vertical="center"/>
    </xf>
    <xf numFmtId="0" fontId="45" fillId="0" borderId="15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left" vertical="center" wrapText="1"/>
    </xf>
    <xf numFmtId="0" fontId="45" fillId="0" borderId="15" xfId="0" applyFont="1" applyBorder="1" applyAlignment="1">
      <alignment vertical="center" wrapText="1"/>
    </xf>
    <xf numFmtId="0" fontId="47" fillId="0" borderId="15" xfId="0" applyFont="1" applyBorder="1" applyAlignment="1">
      <alignment vertical="center" wrapText="1"/>
    </xf>
    <xf numFmtId="0" fontId="46" fillId="0" borderId="15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45" fillId="34" borderId="15" xfId="0" applyFont="1" applyFill="1" applyBorder="1">
      <alignment vertical="center"/>
    </xf>
    <xf numFmtId="0" fontId="42" fillId="0" borderId="22" xfId="0" applyFont="1" applyBorder="1" applyAlignment="1">
      <alignment horizontal="left" vertical="center" wrapText="1"/>
    </xf>
    <xf numFmtId="0" fontId="44" fillId="0" borderId="43" xfId="0" applyFont="1" applyBorder="1" applyAlignment="1">
      <alignment horizontal="left" vertical="top" wrapText="1"/>
    </xf>
    <xf numFmtId="0" fontId="44" fillId="0" borderId="44" xfId="0" applyFont="1" applyBorder="1" applyAlignment="1">
      <alignment horizontal="left" vertical="top" wrapText="1"/>
    </xf>
    <xf numFmtId="0" fontId="44" fillId="0" borderId="45" xfId="0" applyFont="1" applyBorder="1" applyAlignment="1">
      <alignment horizontal="left" vertical="top" wrapText="1"/>
    </xf>
    <xf numFmtId="0" fontId="41" fillId="0" borderId="44" xfId="0" applyFont="1" applyBorder="1">
      <alignment vertical="center"/>
    </xf>
    <xf numFmtId="0" fontId="44" fillId="0" borderId="46" xfId="0" applyFont="1" applyBorder="1" applyAlignment="1">
      <alignment horizontal="left" vertical="top" wrapText="1"/>
    </xf>
    <xf numFmtId="0" fontId="44" fillId="0" borderId="47" xfId="0" applyFont="1" applyBorder="1" applyAlignment="1">
      <alignment horizontal="left" vertical="top" wrapText="1"/>
    </xf>
    <xf numFmtId="0" fontId="44" fillId="0" borderId="48" xfId="0" applyFont="1" applyBorder="1" applyAlignment="1">
      <alignment horizontal="left" vertical="top" wrapText="1"/>
    </xf>
    <xf numFmtId="0" fontId="41" fillId="0" borderId="47" xfId="0" applyFont="1" applyBorder="1">
      <alignment vertical="center"/>
    </xf>
    <xf numFmtId="0" fontId="45" fillId="33" borderId="13" xfId="0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left" vertical="top" wrapText="1"/>
    </xf>
    <xf numFmtId="38" fontId="43" fillId="34" borderId="22" xfId="1" applyFont="1" applyFill="1" applyBorder="1" applyAlignment="1">
      <alignment horizontal="right" vertical="top" wrapText="1"/>
    </xf>
    <xf numFmtId="0" fontId="27" fillId="0" borderId="19" xfId="0" applyFont="1" applyBorder="1" applyAlignment="1" applyProtection="1">
      <alignment vertical="center" wrapText="1"/>
      <protection hidden="1"/>
    </xf>
    <xf numFmtId="0" fontId="27" fillId="0" borderId="22" xfId="0" applyFont="1" applyBorder="1" applyAlignment="1" applyProtection="1">
      <alignment vertical="center" wrapText="1"/>
      <protection hidden="1"/>
    </xf>
    <xf numFmtId="0" fontId="27" fillId="0" borderId="20" xfId="0" applyFont="1" applyBorder="1" applyAlignment="1" applyProtection="1">
      <alignment vertical="center" wrapText="1"/>
      <protection hidden="1"/>
    </xf>
    <xf numFmtId="0" fontId="48" fillId="0" borderId="0" xfId="0" applyFont="1" applyProtection="1">
      <alignment vertical="center"/>
      <protection hidden="1"/>
    </xf>
    <xf numFmtId="0" fontId="48" fillId="0" borderId="0" xfId="0" applyFont="1" applyAlignment="1" applyProtection="1">
      <alignment horizontal="righ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49" xfId="0" applyFont="1" applyBorder="1" applyProtection="1">
      <alignment vertical="center"/>
      <protection hidden="1"/>
    </xf>
    <xf numFmtId="0" fontId="48" fillId="0" borderId="25" xfId="0" applyFont="1" applyBorder="1" applyProtection="1">
      <alignment vertical="center"/>
      <protection hidden="1"/>
    </xf>
    <xf numFmtId="0" fontId="48" fillId="42" borderId="51" xfId="0" applyFont="1" applyFill="1" applyBorder="1" applyProtection="1">
      <alignment vertical="center"/>
      <protection hidden="1"/>
    </xf>
    <xf numFmtId="0" fontId="48" fillId="42" borderId="30" xfId="0" applyFont="1" applyFill="1" applyBorder="1" applyProtection="1">
      <alignment vertical="center"/>
      <protection hidden="1"/>
    </xf>
    <xf numFmtId="0" fontId="48" fillId="34" borderId="31" xfId="0" applyFont="1" applyFill="1" applyBorder="1" applyAlignment="1" applyProtection="1">
      <alignment horizontal="center" vertical="center"/>
      <protection locked="0" hidden="1"/>
    </xf>
    <xf numFmtId="0" fontId="53" fillId="42" borderId="31" xfId="0" applyFont="1" applyFill="1" applyBorder="1" applyAlignment="1" applyProtection="1">
      <alignment horizontal="center" vertical="center"/>
      <protection locked="0" hidden="1"/>
    </xf>
    <xf numFmtId="176" fontId="48" fillId="42" borderId="31" xfId="0" applyNumberFormat="1" applyFont="1" applyFill="1" applyBorder="1" applyAlignment="1" applyProtection="1">
      <alignment horizontal="right" vertical="center"/>
      <protection locked="0" hidden="1"/>
    </xf>
    <xf numFmtId="0" fontId="48" fillId="42" borderId="33" xfId="0" applyFont="1" applyFill="1" applyBorder="1" applyProtection="1">
      <alignment vertical="center"/>
      <protection hidden="1"/>
    </xf>
    <xf numFmtId="176" fontId="48" fillId="42" borderId="34" xfId="0" applyNumberFormat="1" applyFont="1" applyFill="1" applyBorder="1" applyAlignment="1" applyProtection="1">
      <alignment horizontal="right" vertical="center"/>
      <protection locked="0" hidden="1"/>
    </xf>
    <xf numFmtId="0" fontId="48" fillId="0" borderId="36" xfId="0" applyFont="1" applyBorder="1" applyProtection="1">
      <alignment vertical="center"/>
      <protection hidden="1"/>
    </xf>
    <xf numFmtId="2" fontId="48" fillId="0" borderId="37" xfId="0" applyNumberFormat="1" applyFont="1" applyBorder="1" applyAlignment="1" applyProtection="1">
      <alignment horizontal="center" vertical="center"/>
      <protection locked="0" hidden="1"/>
    </xf>
    <xf numFmtId="0" fontId="48" fillId="0" borderId="33" xfId="0" applyFont="1" applyBorder="1" applyProtection="1">
      <alignment vertical="center"/>
      <protection hidden="1"/>
    </xf>
    <xf numFmtId="2" fontId="48" fillId="0" borderId="34" xfId="0" applyNumberFormat="1" applyFont="1" applyBorder="1" applyAlignment="1" applyProtection="1">
      <alignment horizontal="center" vertical="center"/>
      <protection locked="0" hidden="1"/>
    </xf>
    <xf numFmtId="0" fontId="48" fillId="43" borderId="54" xfId="0" applyFont="1" applyFill="1" applyBorder="1" applyProtection="1">
      <alignment vertical="center"/>
      <protection hidden="1"/>
    </xf>
    <xf numFmtId="0" fontId="48" fillId="43" borderId="38" xfId="0" applyFont="1" applyFill="1" applyBorder="1" applyProtection="1">
      <alignment vertical="center"/>
      <protection hidden="1"/>
    </xf>
    <xf numFmtId="177" fontId="48" fillId="34" borderId="39" xfId="1" applyNumberFormat="1" applyFont="1" applyFill="1" applyBorder="1" applyAlignment="1" applyProtection="1">
      <alignment horizontal="right" vertical="center"/>
      <protection locked="0" hidden="1"/>
    </xf>
    <xf numFmtId="0" fontId="48" fillId="35" borderId="53" xfId="0" applyFont="1" applyFill="1" applyBorder="1" applyProtection="1">
      <alignment vertical="center"/>
      <protection hidden="1"/>
    </xf>
    <xf numFmtId="0" fontId="48" fillId="35" borderId="18" xfId="0" applyFont="1" applyFill="1" applyBorder="1" applyProtection="1">
      <alignment vertical="center"/>
      <protection hidden="1"/>
    </xf>
    <xf numFmtId="0" fontId="48" fillId="35" borderId="30" xfId="0" applyFont="1" applyFill="1" applyBorder="1" applyProtection="1">
      <alignment vertical="center"/>
      <protection hidden="1"/>
    </xf>
    <xf numFmtId="178" fontId="48" fillId="34" borderId="31" xfId="0" applyNumberFormat="1" applyFont="1" applyFill="1" applyBorder="1" applyAlignment="1" applyProtection="1">
      <alignment horizontal="right" vertical="center"/>
      <protection locked="0" hidden="1"/>
    </xf>
    <xf numFmtId="177" fontId="48" fillId="34" borderId="31" xfId="0" applyNumberFormat="1" applyFont="1" applyFill="1" applyBorder="1" applyAlignment="1" applyProtection="1">
      <alignment horizontal="right" vertical="center"/>
      <protection locked="0" hidden="1"/>
    </xf>
    <xf numFmtId="0" fontId="48" fillId="35" borderId="33" xfId="0" applyFont="1" applyFill="1" applyBorder="1" applyProtection="1">
      <alignment vertical="center"/>
      <protection hidden="1"/>
    </xf>
    <xf numFmtId="0" fontId="40" fillId="45" borderId="54" xfId="0" applyFont="1" applyFill="1" applyBorder="1" applyProtection="1">
      <alignment vertical="center"/>
      <protection hidden="1"/>
    </xf>
    <xf numFmtId="0" fontId="40" fillId="45" borderId="14" xfId="0" applyFont="1" applyFill="1" applyBorder="1" applyProtection="1">
      <alignment vertical="center"/>
      <protection hidden="1"/>
    </xf>
    <xf numFmtId="38" fontId="48" fillId="0" borderId="0" xfId="1" applyFont="1" applyFill="1" applyBorder="1" applyAlignment="1" applyProtection="1">
      <alignment horizontal="right" vertical="center"/>
      <protection hidden="1"/>
    </xf>
    <xf numFmtId="0" fontId="52" fillId="0" borderId="0" xfId="0" applyFont="1" applyProtection="1">
      <alignment vertical="center"/>
      <protection hidden="1"/>
    </xf>
    <xf numFmtId="0" fontId="48" fillId="42" borderId="56" xfId="0" applyFont="1" applyFill="1" applyBorder="1" applyProtection="1">
      <alignment vertical="center"/>
      <protection hidden="1"/>
    </xf>
    <xf numFmtId="0" fontId="55" fillId="0" borderId="37" xfId="0" applyFont="1" applyBorder="1" applyAlignment="1" applyProtection="1">
      <alignment horizontal="center" vertical="center"/>
      <protection hidden="1"/>
    </xf>
    <xf numFmtId="0" fontId="55" fillId="0" borderId="50" xfId="0" applyFont="1" applyBorder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48" fillId="42" borderId="58" xfId="0" applyFont="1" applyFill="1" applyBorder="1" applyProtection="1">
      <alignment vertical="center"/>
      <protection hidden="1"/>
    </xf>
    <xf numFmtId="0" fontId="48" fillId="0" borderId="34" xfId="0" applyFont="1" applyBorder="1" applyAlignment="1" applyProtection="1">
      <alignment horizontal="center" vertical="center"/>
      <protection hidden="1"/>
    </xf>
    <xf numFmtId="0" fontId="48" fillId="0" borderId="50" xfId="0" applyFont="1" applyBorder="1" applyAlignment="1" applyProtection="1">
      <alignment horizontal="center" vertical="center"/>
      <protection hidden="1"/>
    </xf>
    <xf numFmtId="38" fontId="48" fillId="0" borderId="50" xfId="0" applyNumberFormat="1" applyFont="1" applyBorder="1" applyAlignment="1" applyProtection="1">
      <alignment horizontal="right" vertical="center"/>
      <protection hidden="1"/>
    </xf>
    <xf numFmtId="38" fontId="48" fillId="0" borderId="0" xfId="0" applyNumberFormat="1" applyFont="1" applyAlignment="1" applyProtection="1">
      <alignment horizontal="right" vertical="center"/>
      <protection hidden="1"/>
    </xf>
    <xf numFmtId="0" fontId="48" fillId="43" borderId="24" xfId="0" applyFont="1" applyFill="1" applyBorder="1" applyProtection="1">
      <alignment vertical="center"/>
      <protection hidden="1"/>
    </xf>
    <xf numFmtId="38" fontId="48" fillId="0" borderId="31" xfId="0" applyNumberFormat="1" applyFont="1" applyBorder="1" applyAlignment="1" applyProtection="1">
      <alignment horizontal="right" vertical="center"/>
      <protection hidden="1"/>
    </xf>
    <xf numFmtId="38" fontId="54" fillId="44" borderId="31" xfId="0" applyNumberFormat="1" applyFont="1" applyFill="1" applyBorder="1" applyAlignment="1" applyProtection="1">
      <alignment horizontal="right" vertical="center"/>
      <protection hidden="1"/>
    </xf>
    <xf numFmtId="0" fontId="48" fillId="43" borderId="58" xfId="0" applyFont="1" applyFill="1" applyBorder="1" applyProtection="1">
      <alignment vertical="center"/>
      <protection hidden="1"/>
    </xf>
    <xf numFmtId="38" fontId="48" fillId="0" borderId="34" xfId="0" applyNumberFormat="1" applyFont="1" applyBorder="1" applyAlignment="1" applyProtection="1">
      <alignment horizontal="right" vertical="center"/>
      <protection hidden="1"/>
    </xf>
    <xf numFmtId="38" fontId="54" fillId="44" borderId="34" xfId="0" applyNumberFormat="1" applyFont="1" applyFill="1" applyBorder="1" applyAlignment="1" applyProtection="1">
      <alignment horizontal="right" vertical="center"/>
      <protection hidden="1"/>
    </xf>
    <xf numFmtId="38" fontId="48" fillId="0" borderId="0" xfId="0" applyNumberFormat="1" applyFont="1" applyProtection="1">
      <alignment vertical="center"/>
      <protection hidden="1"/>
    </xf>
    <xf numFmtId="0" fontId="48" fillId="35" borderId="56" xfId="0" applyFont="1" applyFill="1" applyBorder="1" applyAlignment="1" applyProtection="1">
      <alignment horizontal="left" vertical="center" wrapText="1"/>
      <protection hidden="1"/>
    </xf>
    <xf numFmtId="38" fontId="48" fillId="35" borderId="37" xfId="0" applyNumberFormat="1" applyFont="1" applyFill="1" applyBorder="1" applyAlignment="1" applyProtection="1">
      <alignment horizontal="right" vertical="center"/>
      <protection hidden="1"/>
    </xf>
    <xf numFmtId="0" fontId="48" fillId="35" borderId="24" xfId="0" applyFont="1" applyFill="1" applyBorder="1" applyAlignment="1" applyProtection="1">
      <alignment horizontal="left" vertical="center"/>
      <protection hidden="1"/>
    </xf>
    <xf numFmtId="38" fontId="48" fillId="35" borderId="31" xfId="0" applyNumberFormat="1" applyFont="1" applyFill="1" applyBorder="1" applyAlignment="1" applyProtection="1">
      <alignment horizontal="right" vertical="center"/>
      <protection hidden="1"/>
    </xf>
    <xf numFmtId="0" fontId="48" fillId="35" borderId="58" xfId="0" applyFont="1" applyFill="1" applyBorder="1" applyAlignment="1" applyProtection="1">
      <alignment horizontal="left" vertical="center"/>
      <protection hidden="1"/>
    </xf>
    <xf numFmtId="38" fontId="48" fillId="35" borderId="34" xfId="0" applyNumberFormat="1" applyFont="1" applyFill="1" applyBorder="1" applyAlignment="1" applyProtection="1">
      <alignment horizontal="right" vertical="center"/>
      <protection hidden="1"/>
    </xf>
    <xf numFmtId="0" fontId="48" fillId="45" borderId="56" xfId="0" applyFont="1" applyFill="1" applyBorder="1" applyAlignment="1" applyProtection="1">
      <alignment vertical="center" wrapText="1"/>
      <protection hidden="1"/>
    </xf>
    <xf numFmtId="181" fontId="48" fillId="45" borderId="37" xfId="1" applyNumberFormat="1" applyFont="1" applyFill="1" applyBorder="1" applyAlignment="1" applyProtection="1">
      <alignment horizontal="right" vertical="center"/>
      <protection hidden="1"/>
    </xf>
    <xf numFmtId="181" fontId="48" fillId="0" borderId="50" xfId="1" applyNumberFormat="1" applyFont="1" applyFill="1" applyBorder="1" applyAlignment="1" applyProtection="1">
      <alignment horizontal="right" vertical="center"/>
      <protection hidden="1"/>
    </xf>
    <xf numFmtId="181" fontId="48" fillId="0" borderId="0" xfId="1" applyNumberFormat="1" applyFont="1" applyFill="1" applyBorder="1" applyAlignment="1" applyProtection="1">
      <alignment horizontal="right" vertical="center"/>
      <protection hidden="1"/>
    </xf>
    <xf numFmtId="181" fontId="48" fillId="0" borderId="0" xfId="0" applyNumberFormat="1" applyFont="1" applyProtection="1">
      <alignment vertical="center"/>
      <protection hidden="1"/>
    </xf>
    <xf numFmtId="0" fontId="48" fillId="45" borderId="24" xfId="0" applyFont="1" applyFill="1" applyBorder="1" applyAlignment="1" applyProtection="1">
      <alignment vertical="center" wrapText="1"/>
      <protection hidden="1"/>
    </xf>
    <xf numFmtId="182" fontId="48" fillId="45" borderId="41" xfId="2" applyNumberFormat="1" applyFont="1" applyFill="1" applyBorder="1" applyAlignment="1" applyProtection="1">
      <alignment horizontal="right" vertical="center"/>
      <protection hidden="1"/>
    </xf>
    <xf numFmtId="182" fontId="48" fillId="0" borderId="50" xfId="2" applyNumberFormat="1" applyFont="1" applyFill="1" applyBorder="1" applyAlignment="1" applyProtection="1">
      <alignment horizontal="right" vertical="center"/>
      <protection hidden="1"/>
    </xf>
    <xf numFmtId="182" fontId="48" fillId="0" borderId="0" xfId="2" applyNumberFormat="1" applyFont="1" applyFill="1" applyBorder="1" applyAlignment="1" applyProtection="1">
      <alignment horizontal="right" vertical="center"/>
      <protection hidden="1"/>
    </xf>
    <xf numFmtId="182" fontId="48" fillId="0" borderId="0" xfId="0" applyNumberFormat="1" applyFont="1" applyProtection="1">
      <alignment vertical="center"/>
      <protection hidden="1"/>
    </xf>
    <xf numFmtId="181" fontId="48" fillId="46" borderId="31" xfId="1" applyNumberFormat="1" applyFont="1" applyFill="1" applyBorder="1" applyAlignment="1" applyProtection="1">
      <alignment horizontal="right" vertical="center"/>
      <protection hidden="1"/>
    </xf>
    <xf numFmtId="0" fontId="48" fillId="45" borderId="58" xfId="0" applyFont="1" applyFill="1" applyBorder="1" applyAlignment="1" applyProtection="1">
      <alignment vertical="center" wrapText="1"/>
      <protection hidden="1"/>
    </xf>
    <xf numFmtId="182" fontId="48" fillId="46" borderId="34" xfId="2" applyNumberFormat="1" applyFont="1" applyFill="1" applyBorder="1" applyAlignment="1" applyProtection="1">
      <alignment horizontal="right" vertical="center"/>
      <protection hidden="1"/>
    </xf>
    <xf numFmtId="0" fontId="48" fillId="35" borderId="0" xfId="0" applyFont="1" applyFill="1" applyProtection="1">
      <alignment vertical="center"/>
      <protection hidden="1"/>
    </xf>
    <xf numFmtId="38" fontId="48" fillId="0" borderId="0" xfId="1" applyFont="1" applyFill="1" applyProtection="1">
      <alignment vertical="center"/>
      <protection hidden="1"/>
    </xf>
    <xf numFmtId="38" fontId="48" fillId="0" borderId="0" xfId="1" applyFont="1" applyFill="1" applyBorder="1" applyProtection="1">
      <alignment vertical="center"/>
      <protection hidden="1"/>
    </xf>
    <xf numFmtId="38" fontId="48" fillId="0" borderId="0" xfId="1" applyFont="1" applyFill="1" applyAlignment="1" applyProtection="1">
      <alignment horizontal="center" vertical="center"/>
      <protection hidden="1"/>
    </xf>
    <xf numFmtId="38" fontId="48" fillId="0" borderId="0" xfId="1" applyFont="1" applyFill="1" applyBorder="1" applyAlignment="1" applyProtection="1">
      <alignment horizontal="center" vertical="center"/>
      <protection hidden="1"/>
    </xf>
    <xf numFmtId="38" fontId="48" fillId="0" borderId="0" xfId="1" applyFont="1" applyFill="1" applyAlignment="1" applyProtection="1">
      <alignment horizontal="right" vertical="center"/>
      <protection hidden="1"/>
    </xf>
    <xf numFmtId="38" fontId="48" fillId="0" borderId="0" xfId="0" applyNumberFormat="1" applyFont="1" applyAlignment="1" applyProtection="1">
      <alignment horizontal="center" vertical="center"/>
      <protection hidden="1"/>
    </xf>
    <xf numFmtId="38" fontId="53" fillId="0" borderId="0" xfId="1" applyFont="1" applyFill="1" applyAlignment="1" applyProtection="1">
      <alignment horizontal="right" vertical="center"/>
      <protection hidden="1"/>
    </xf>
    <xf numFmtId="183" fontId="53" fillId="0" borderId="0" xfId="0" applyNumberFormat="1" applyFont="1" applyAlignment="1" applyProtection="1">
      <alignment horizontal="left" vertical="center"/>
      <protection hidden="1"/>
    </xf>
    <xf numFmtId="38" fontId="53" fillId="0" borderId="0" xfId="1" applyFont="1" applyFill="1" applyProtection="1">
      <alignment vertical="center"/>
      <protection hidden="1"/>
    </xf>
    <xf numFmtId="0" fontId="56" fillId="0" borderId="0" xfId="0" applyFont="1" applyAlignment="1" applyProtection="1">
      <alignment vertical="center" wrapText="1"/>
      <protection hidden="1"/>
    </xf>
    <xf numFmtId="0" fontId="56" fillId="0" borderId="0" xfId="0" applyFont="1" applyAlignment="1" applyProtection="1">
      <alignment horizontal="center" vertical="center" wrapText="1"/>
      <protection hidden="1"/>
    </xf>
    <xf numFmtId="0" fontId="56" fillId="0" borderId="0" xfId="0" applyFont="1" applyAlignment="1" applyProtection="1">
      <alignment horizontal="justify" vertical="center" wrapText="1"/>
      <protection hidden="1"/>
    </xf>
    <xf numFmtId="0" fontId="56" fillId="0" borderId="0" xfId="0" applyFont="1" applyAlignment="1" applyProtection="1">
      <alignment horizontal="right" vertical="center" wrapText="1"/>
      <protection hidden="1"/>
    </xf>
    <xf numFmtId="3" fontId="56" fillId="0" borderId="0" xfId="0" applyNumberFormat="1" applyFont="1" applyAlignment="1" applyProtection="1">
      <alignment horizontal="right" vertical="center" wrapText="1"/>
      <protection hidden="1"/>
    </xf>
    <xf numFmtId="38" fontId="48" fillId="0" borderId="0" xfId="1" applyFont="1" applyAlignment="1" applyProtection="1">
      <alignment horizontal="right" vertical="center"/>
      <protection hidden="1"/>
    </xf>
    <xf numFmtId="0" fontId="48" fillId="0" borderId="0" xfId="0" quotePrefix="1" applyFont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horizontal="right" vertical="center" wrapText="1" indent="2"/>
      <protection hidden="1"/>
    </xf>
    <xf numFmtId="0" fontId="40" fillId="0" borderId="0" xfId="0" applyFont="1" applyAlignment="1" applyProtection="1">
      <alignment horizontal="right" vertical="top" wrapText="1"/>
      <protection hidden="1"/>
    </xf>
    <xf numFmtId="0" fontId="56" fillId="0" borderId="0" xfId="0" applyFont="1" applyAlignment="1" applyProtection="1">
      <alignment horizontal="right" vertical="center" wrapText="1" indent="1"/>
      <protection hidden="1"/>
    </xf>
    <xf numFmtId="0" fontId="57" fillId="0" borderId="0" xfId="0" applyFont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vertical="top" wrapText="1"/>
      <protection hidden="1"/>
    </xf>
    <xf numFmtId="0" fontId="25" fillId="0" borderId="21" xfId="0" applyFont="1" applyBorder="1" applyProtection="1">
      <alignment vertical="center"/>
      <protection hidden="1"/>
    </xf>
    <xf numFmtId="0" fontId="48" fillId="0" borderId="25" xfId="0" applyFont="1" applyBorder="1" applyAlignment="1" applyProtection="1">
      <alignment horizontal="right" vertical="center"/>
      <protection hidden="1"/>
    </xf>
    <xf numFmtId="0" fontId="40" fillId="0" borderId="30" xfId="0" applyFont="1" applyBorder="1" applyAlignment="1" applyProtection="1">
      <alignment horizontal="right" vertical="center"/>
      <protection hidden="1"/>
    </xf>
    <xf numFmtId="0" fontId="40" fillId="0" borderId="33" xfId="0" applyFont="1" applyBorder="1" applyAlignment="1" applyProtection="1">
      <alignment horizontal="right" vertical="center"/>
      <protection hidden="1"/>
    </xf>
    <xf numFmtId="0" fontId="40" fillId="0" borderId="36" xfId="0" applyFont="1" applyBorder="1" applyAlignment="1" applyProtection="1">
      <alignment horizontal="right" vertical="center"/>
      <protection hidden="1"/>
    </xf>
    <xf numFmtId="0" fontId="48" fillId="0" borderId="18" xfId="0" applyFont="1" applyBorder="1" applyAlignment="1" applyProtection="1">
      <alignment horizontal="right" vertical="center"/>
      <protection hidden="1"/>
    </xf>
    <xf numFmtId="0" fontId="48" fillId="0" borderId="14" xfId="0" applyFont="1" applyBorder="1" applyAlignment="1" applyProtection="1">
      <alignment horizontal="right" vertical="center"/>
      <protection hidden="1"/>
    </xf>
    <xf numFmtId="0" fontId="48" fillId="0" borderId="36" xfId="0" applyFont="1" applyBorder="1" applyAlignment="1" applyProtection="1">
      <alignment horizontal="right" vertical="center"/>
      <protection hidden="1"/>
    </xf>
    <xf numFmtId="0" fontId="48" fillId="0" borderId="33" xfId="0" applyFont="1" applyBorder="1" applyAlignment="1" applyProtection="1">
      <alignment horizontal="right" vertical="center"/>
      <protection hidden="1"/>
    </xf>
    <xf numFmtId="180" fontId="48" fillId="0" borderId="36" xfId="0" applyNumberFormat="1" applyFont="1" applyBorder="1" applyAlignment="1" applyProtection="1">
      <alignment horizontal="right" vertical="center"/>
      <protection hidden="1"/>
    </xf>
    <xf numFmtId="0" fontId="48" fillId="0" borderId="30" xfId="0" applyFont="1" applyBorder="1" applyAlignment="1" applyProtection="1">
      <alignment horizontal="right" vertical="center"/>
      <protection hidden="1"/>
    </xf>
    <xf numFmtId="181" fontId="48" fillId="0" borderId="36" xfId="0" applyNumberFormat="1" applyFont="1" applyBorder="1" applyAlignment="1" applyProtection="1">
      <alignment horizontal="right" vertical="center"/>
      <protection hidden="1"/>
    </xf>
    <xf numFmtId="182" fontId="48" fillId="0" borderId="24" xfId="0" applyNumberFormat="1" applyFont="1" applyBorder="1" applyAlignment="1" applyProtection="1">
      <alignment horizontal="right" vertical="center"/>
      <protection hidden="1"/>
    </xf>
    <xf numFmtId="181" fontId="48" fillId="0" borderId="31" xfId="0" applyNumberFormat="1" applyFont="1" applyBorder="1" applyAlignment="1" applyProtection="1">
      <alignment horizontal="right" vertical="center"/>
      <protection hidden="1"/>
    </xf>
    <xf numFmtId="182" fontId="48" fillId="0" borderId="34" xfId="0" applyNumberFormat="1" applyFont="1" applyBorder="1" applyAlignment="1" applyProtection="1">
      <alignment horizontal="right" vertical="center"/>
      <protection hidden="1"/>
    </xf>
    <xf numFmtId="0" fontId="59" fillId="0" borderId="38" xfId="0" applyFont="1" applyBorder="1" applyAlignment="1" applyProtection="1">
      <alignment horizontal="right" vertical="center"/>
      <protection hidden="1"/>
    </xf>
    <xf numFmtId="0" fontId="60" fillId="0" borderId="30" xfId="0" applyFont="1" applyBorder="1" applyAlignment="1" applyProtection="1">
      <alignment horizontal="right" vertical="center"/>
      <protection hidden="1"/>
    </xf>
    <xf numFmtId="0" fontId="48" fillId="45" borderId="55" xfId="0" applyFont="1" applyFill="1" applyBorder="1" applyAlignment="1" applyProtection="1">
      <alignment vertical="center" wrapText="1"/>
      <protection hidden="1"/>
    </xf>
    <xf numFmtId="0" fontId="48" fillId="45" borderId="59" xfId="0" applyFont="1" applyFill="1" applyBorder="1" applyAlignment="1" applyProtection="1">
      <alignment vertical="center" wrapText="1"/>
      <protection hidden="1"/>
    </xf>
    <xf numFmtId="0" fontId="48" fillId="45" borderId="57" xfId="0" applyFont="1" applyFill="1" applyBorder="1" applyAlignment="1" applyProtection="1">
      <alignment vertical="center" wrapText="1"/>
      <protection hidden="1"/>
    </xf>
    <xf numFmtId="0" fontId="48" fillId="0" borderId="18" xfId="0" applyFont="1" applyBorder="1" applyProtection="1">
      <alignment vertical="center"/>
      <protection hidden="1"/>
    </xf>
    <xf numFmtId="0" fontId="48" fillId="35" borderId="51" xfId="0" applyFont="1" applyFill="1" applyBorder="1" applyProtection="1">
      <alignment vertical="center"/>
      <protection hidden="1"/>
    </xf>
    <xf numFmtId="0" fontId="48" fillId="35" borderId="52" xfId="0" applyFont="1" applyFill="1" applyBorder="1" applyProtection="1">
      <alignment vertical="center"/>
      <protection hidden="1"/>
    </xf>
    <xf numFmtId="0" fontId="48" fillId="42" borderId="55" xfId="0" applyFont="1" applyFill="1" applyBorder="1" applyProtection="1">
      <alignment vertical="center"/>
      <protection hidden="1"/>
    </xf>
    <xf numFmtId="0" fontId="48" fillId="42" borderId="57" xfId="0" applyFont="1" applyFill="1" applyBorder="1" applyProtection="1">
      <alignment vertical="center"/>
      <protection hidden="1"/>
    </xf>
    <xf numFmtId="0" fontId="48" fillId="43" borderId="59" xfId="0" applyFont="1" applyFill="1" applyBorder="1" applyProtection="1">
      <alignment vertical="center"/>
      <protection hidden="1"/>
    </xf>
    <xf numFmtId="0" fontId="48" fillId="43" borderId="57" xfId="0" applyFont="1" applyFill="1" applyBorder="1" applyProtection="1">
      <alignment vertical="center"/>
      <protection hidden="1"/>
    </xf>
    <xf numFmtId="0" fontId="48" fillId="35" borderId="55" xfId="0" applyFont="1" applyFill="1" applyBorder="1" applyAlignment="1" applyProtection="1">
      <alignment vertical="center" wrapText="1"/>
      <protection hidden="1"/>
    </xf>
    <xf numFmtId="0" fontId="48" fillId="35" borderId="59" xfId="0" applyFont="1" applyFill="1" applyBorder="1" applyProtection="1">
      <alignment vertical="center"/>
      <protection hidden="1"/>
    </xf>
    <xf numFmtId="0" fontId="48" fillId="35" borderId="57" xfId="0" applyFont="1" applyFill="1" applyBorder="1" applyProtection="1">
      <alignment vertical="center"/>
      <protection hidden="1"/>
    </xf>
    <xf numFmtId="0" fontId="48" fillId="42" borderId="52" xfId="0" applyFont="1" applyFill="1" applyBorder="1" applyProtection="1">
      <alignment vertical="center"/>
      <protection hidden="1"/>
    </xf>
    <xf numFmtId="0" fontId="48" fillId="0" borderId="53" xfId="0" applyFont="1" applyBorder="1" applyProtection="1">
      <alignment vertical="center"/>
      <protection hidden="1"/>
    </xf>
    <xf numFmtId="0" fontId="48" fillId="0" borderId="52" xfId="0" applyFont="1" applyBorder="1" applyProtection="1">
      <alignment vertical="center"/>
      <protection hidden="1"/>
    </xf>
    <xf numFmtId="0" fontId="22" fillId="43" borderId="55" xfId="0" applyFont="1" applyFill="1" applyBorder="1" applyAlignment="1" applyProtection="1">
      <alignment vertical="center" wrapText="1"/>
      <protection hidden="1"/>
    </xf>
    <xf numFmtId="0" fontId="22" fillId="43" borderId="56" xfId="0" applyFont="1" applyFill="1" applyBorder="1" applyAlignment="1" applyProtection="1">
      <alignment vertical="center" wrapText="1"/>
      <protection hidden="1"/>
    </xf>
    <xf numFmtId="0" fontId="61" fillId="0" borderId="36" xfId="0" applyFont="1" applyBorder="1" applyAlignment="1" applyProtection="1">
      <alignment horizontal="right" vertical="center"/>
      <protection hidden="1"/>
    </xf>
    <xf numFmtId="38" fontId="22" fillId="0" borderId="37" xfId="0" applyNumberFormat="1" applyFont="1" applyBorder="1" applyAlignment="1" applyProtection="1">
      <alignment horizontal="right" vertical="center"/>
      <protection hidden="1"/>
    </xf>
    <xf numFmtId="38" fontId="62" fillId="44" borderId="37" xfId="0" applyNumberFormat="1" applyFont="1" applyFill="1" applyBorder="1" applyAlignment="1" applyProtection="1">
      <alignment horizontal="right" vertical="center"/>
      <protection hidden="1"/>
    </xf>
    <xf numFmtId="38" fontId="22" fillId="0" borderId="50" xfId="0" applyNumberFormat="1" applyFont="1" applyBorder="1" applyAlignment="1" applyProtection="1">
      <alignment horizontal="right" vertical="center"/>
      <protection hidden="1"/>
    </xf>
    <xf numFmtId="38" fontId="22" fillId="0" borderId="0" xfId="0" applyNumberFormat="1" applyFont="1" applyAlignment="1" applyProtection="1">
      <alignment horizontal="right" vertical="center"/>
      <protection hidden="1"/>
    </xf>
    <xf numFmtId="0" fontId="22" fillId="0" borderId="0" xfId="0" applyFont="1" applyProtection="1">
      <alignment vertical="center"/>
      <protection hidden="1"/>
    </xf>
    <xf numFmtId="0" fontId="22" fillId="35" borderId="55" xfId="0" applyFont="1" applyFill="1" applyBorder="1" applyAlignment="1" applyProtection="1">
      <alignment vertical="center" wrapText="1"/>
      <protection hidden="1"/>
    </xf>
    <xf numFmtId="0" fontId="22" fillId="35" borderId="24" xfId="0" applyFont="1" applyFill="1" applyBorder="1" applyAlignment="1" applyProtection="1">
      <alignment horizontal="left" vertical="center" wrapText="1"/>
      <protection hidden="1"/>
    </xf>
    <xf numFmtId="0" fontId="63" fillId="0" borderId="25" xfId="0" applyFont="1" applyBorder="1" applyAlignment="1" applyProtection="1">
      <alignment horizontal="right" vertical="center"/>
      <protection hidden="1"/>
    </xf>
    <xf numFmtId="38" fontId="62" fillId="44" borderId="40" xfId="0" applyNumberFormat="1" applyFont="1" applyFill="1" applyBorder="1" applyAlignment="1" applyProtection="1">
      <alignment horizontal="right" vertical="center"/>
      <protection hidden="1"/>
    </xf>
    <xf numFmtId="38" fontId="22" fillId="0" borderId="40" xfId="0" applyNumberFormat="1" applyFont="1" applyBorder="1" applyAlignment="1" applyProtection="1">
      <alignment horizontal="right" vertical="center"/>
      <protection hidden="1"/>
    </xf>
    <xf numFmtId="0" fontId="50" fillId="38" borderId="40" xfId="0" applyFont="1" applyFill="1" applyBorder="1" applyAlignment="1" applyProtection="1">
      <alignment horizontal="center" vertical="center"/>
      <protection hidden="1"/>
    </xf>
    <xf numFmtId="0" fontId="51" fillId="0" borderId="50" xfId="0" applyFont="1" applyBorder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 vertical="center"/>
      <protection hidden="1"/>
    </xf>
    <xf numFmtId="0" fontId="53" fillId="42" borderId="31" xfId="0" applyFont="1" applyFill="1" applyBorder="1" applyAlignment="1" applyProtection="1">
      <alignment horizontal="center" vertical="center"/>
      <protection hidden="1"/>
    </xf>
    <xf numFmtId="0" fontId="53" fillId="0" borderId="50" xfId="0" applyFont="1" applyBorder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176" fontId="48" fillId="42" borderId="31" xfId="0" applyNumberFormat="1" applyFont="1" applyFill="1" applyBorder="1" applyAlignment="1" applyProtection="1">
      <alignment horizontal="right" vertical="center"/>
      <protection hidden="1"/>
    </xf>
    <xf numFmtId="176" fontId="48" fillId="0" borderId="50" xfId="0" applyNumberFormat="1" applyFont="1" applyBorder="1" applyAlignment="1" applyProtection="1">
      <alignment horizontal="right" vertical="center"/>
      <protection hidden="1"/>
    </xf>
    <xf numFmtId="176" fontId="48" fillId="0" borderId="0" xfId="0" applyNumberFormat="1" applyFont="1" applyAlignment="1" applyProtection="1">
      <alignment horizontal="right" vertical="center"/>
      <protection hidden="1"/>
    </xf>
    <xf numFmtId="176" fontId="48" fillId="42" borderId="34" xfId="0" applyNumberFormat="1" applyFont="1" applyFill="1" applyBorder="1" applyAlignment="1" applyProtection="1">
      <alignment horizontal="right" vertical="center"/>
      <protection hidden="1"/>
    </xf>
    <xf numFmtId="2" fontId="48" fillId="0" borderId="37" xfId="0" applyNumberFormat="1" applyFont="1" applyBorder="1" applyAlignment="1" applyProtection="1">
      <alignment horizontal="center" vertical="center"/>
      <protection hidden="1"/>
    </xf>
    <xf numFmtId="2" fontId="48" fillId="0" borderId="50" xfId="0" applyNumberFormat="1" applyFont="1" applyBorder="1" applyAlignment="1" applyProtection="1">
      <alignment horizontal="center" vertical="center"/>
      <protection hidden="1"/>
    </xf>
    <xf numFmtId="2" fontId="48" fillId="0" borderId="0" xfId="0" applyNumberFormat="1" applyFont="1" applyAlignment="1" applyProtection="1">
      <alignment horizontal="center" vertical="center"/>
      <protection hidden="1"/>
    </xf>
    <xf numFmtId="2" fontId="48" fillId="0" borderId="34" xfId="0" applyNumberFormat="1" applyFont="1" applyBorder="1" applyAlignment="1" applyProtection="1">
      <alignment horizontal="center" vertical="center"/>
      <protection hidden="1"/>
    </xf>
    <xf numFmtId="177" fontId="54" fillId="44" borderId="39" xfId="1" applyNumberFormat="1" applyFont="1" applyFill="1" applyBorder="1" applyAlignment="1" applyProtection="1">
      <alignment horizontal="right" vertical="center"/>
      <protection hidden="1"/>
    </xf>
    <xf numFmtId="177" fontId="48" fillId="0" borderId="50" xfId="1" applyNumberFormat="1" applyFont="1" applyFill="1" applyBorder="1" applyAlignment="1" applyProtection="1">
      <alignment horizontal="right" vertical="center"/>
      <protection hidden="1"/>
    </xf>
    <xf numFmtId="177" fontId="48" fillId="0" borderId="0" xfId="1" applyNumberFormat="1" applyFont="1" applyFill="1" applyBorder="1" applyAlignment="1" applyProtection="1">
      <alignment horizontal="right" vertical="center"/>
      <protection hidden="1"/>
    </xf>
    <xf numFmtId="38" fontId="48" fillId="35" borderId="37" xfId="1" applyFont="1" applyFill="1" applyBorder="1" applyAlignment="1" applyProtection="1">
      <alignment horizontal="right" vertical="center"/>
      <protection hidden="1"/>
    </xf>
    <xf numFmtId="38" fontId="48" fillId="0" borderId="50" xfId="1" applyFont="1" applyFill="1" applyBorder="1" applyAlignment="1" applyProtection="1">
      <alignment horizontal="right" vertical="center"/>
      <protection hidden="1"/>
    </xf>
    <xf numFmtId="178" fontId="54" fillId="44" borderId="31" xfId="0" applyNumberFormat="1" applyFont="1" applyFill="1" applyBorder="1" applyAlignment="1" applyProtection="1">
      <alignment horizontal="right" vertical="center"/>
      <protection hidden="1"/>
    </xf>
    <xf numFmtId="178" fontId="48" fillId="0" borderId="50" xfId="0" applyNumberFormat="1" applyFont="1" applyBorder="1" applyAlignment="1" applyProtection="1">
      <alignment horizontal="right" vertical="center"/>
      <protection hidden="1"/>
    </xf>
    <xf numFmtId="178" fontId="48" fillId="0" borderId="0" xfId="0" applyNumberFormat="1" applyFont="1" applyAlignment="1" applyProtection="1">
      <alignment horizontal="right" vertical="center"/>
      <protection hidden="1"/>
    </xf>
    <xf numFmtId="177" fontId="54" fillId="44" borderId="31" xfId="0" applyNumberFormat="1" applyFont="1" applyFill="1" applyBorder="1" applyAlignment="1" applyProtection="1">
      <alignment horizontal="right" vertical="center"/>
      <protection hidden="1"/>
    </xf>
    <xf numFmtId="177" fontId="48" fillId="0" borderId="50" xfId="0" applyNumberFormat="1" applyFont="1" applyBorder="1" applyAlignment="1" applyProtection="1">
      <alignment horizontal="right" vertical="center"/>
      <protection hidden="1"/>
    </xf>
    <xf numFmtId="177" fontId="48" fillId="0" borderId="0" xfId="0" applyNumberFormat="1" applyFont="1" applyAlignment="1" applyProtection="1">
      <alignment horizontal="right" vertical="center"/>
      <protection hidden="1"/>
    </xf>
    <xf numFmtId="178" fontId="48" fillId="35" borderId="31" xfId="0" applyNumberFormat="1" applyFont="1" applyFill="1" applyBorder="1" applyAlignment="1" applyProtection="1">
      <alignment horizontal="right" vertical="center"/>
      <protection hidden="1"/>
    </xf>
    <xf numFmtId="177" fontId="48" fillId="35" borderId="31" xfId="0" applyNumberFormat="1" applyFont="1" applyFill="1" applyBorder="1" applyAlignment="1" applyProtection="1">
      <alignment horizontal="right" vertical="center"/>
      <protection hidden="1"/>
    </xf>
    <xf numFmtId="179" fontId="48" fillId="45" borderId="39" xfId="1" applyNumberFormat="1" applyFont="1" applyFill="1" applyBorder="1" applyAlignment="1" applyProtection="1">
      <alignment horizontal="right" vertical="center"/>
      <protection hidden="1"/>
    </xf>
    <xf numFmtId="179" fontId="48" fillId="0" borderId="50" xfId="1" applyNumberFormat="1" applyFont="1" applyFill="1" applyBorder="1" applyAlignment="1" applyProtection="1">
      <alignment horizontal="right" vertical="center"/>
      <protection hidden="1"/>
    </xf>
    <xf numFmtId="179" fontId="48" fillId="0" borderId="0" xfId="1" applyNumberFormat="1" applyFont="1" applyFill="1" applyBorder="1" applyAlignment="1" applyProtection="1">
      <alignment horizontal="right" vertical="center"/>
      <protection hidden="1"/>
    </xf>
    <xf numFmtId="0" fontId="27" fillId="0" borderId="22" xfId="0" applyFont="1" applyBorder="1" applyProtection="1">
      <alignment vertical="center"/>
      <protection hidden="1"/>
    </xf>
    <xf numFmtId="0" fontId="27" fillId="0" borderId="20" xfId="0" applyFont="1" applyBorder="1" applyProtection="1">
      <alignment vertical="center"/>
      <protection hidden="1"/>
    </xf>
    <xf numFmtId="0" fontId="27" fillId="0" borderId="18" xfId="0" applyFont="1" applyBorder="1" applyProtection="1">
      <alignment vertical="center"/>
      <protection hidden="1"/>
    </xf>
    <xf numFmtId="0" fontId="27" fillId="0" borderId="32" xfId="0" applyFont="1" applyBorder="1" applyProtection="1">
      <alignment vertical="center"/>
      <protection hidden="1"/>
    </xf>
    <xf numFmtId="0" fontId="27" fillId="0" borderId="19" xfId="0" applyFont="1" applyBorder="1" applyProtection="1">
      <alignment vertical="center"/>
      <protection hidden="1"/>
    </xf>
    <xf numFmtId="0" fontId="28" fillId="38" borderId="26" xfId="0" applyFont="1" applyFill="1" applyBorder="1" applyAlignment="1" applyProtection="1">
      <alignment horizontal="center" vertical="center"/>
      <protection hidden="1"/>
    </xf>
    <xf numFmtId="0" fontId="28" fillId="38" borderId="27" xfId="0" applyFont="1" applyFill="1" applyBorder="1" applyAlignment="1" applyProtection="1">
      <alignment horizontal="center" vertical="center"/>
      <protection hidden="1"/>
    </xf>
    <xf numFmtId="0" fontId="28" fillId="38" borderId="28" xfId="0" applyFont="1" applyFill="1" applyBorder="1" applyAlignment="1" applyProtection="1">
      <alignment horizontal="center" vertical="center"/>
      <protection hidden="1"/>
    </xf>
    <xf numFmtId="0" fontId="30" fillId="0" borderId="31" xfId="0" applyFont="1" applyBorder="1" applyAlignment="1" applyProtection="1">
      <alignment horizontal="center" vertical="center"/>
      <protection hidden="1"/>
    </xf>
    <xf numFmtId="176" fontId="27" fillId="0" borderId="31" xfId="0" applyNumberFormat="1" applyFont="1" applyBorder="1" applyAlignment="1" applyProtection="1">
      <alignment horizontal="right" vertical="center"/>
      <protection hidden="1"/>
    </xf>
    <xf numFmtId="176" fontId="27" fillId="0" borderId="34" xfId="0" applyNumberFormat="1" applyFont="1" applyBorder="1" applyAlignment="1" applyProtection="1">
      <alignment horizontal="right" vertical="center"/>
      <protection hidden="1"/>
    </xf>
    <xf numFmtId="2" fontId="27" fillId="0" borderId="37" xfId="0" applyNumberFormat="1" applyFont="1" applyBorder="1" applyAlignment="1" applyProtection="1">
      <alignment horizontal="center" vertical="center"/>
      <protection hidden="1"/>
    </xf>
    <xf numFmtId="2" fontId="27" fillId="0" borderId="34" xfId="0" applyNumberFormat="1" applyFont="1" applyBorder="1" applyAlignment="1" applyProtection="1">
      <alignment horizontal="center" vertical="center"/>
      <protection hidden="1"/>
    </xf>
    <xf numFmtId="38" fontId="24" fillId="0" borderId="37" xfId="1" applyFont="1" applyFill="1" applyBorder="1" applyAlignment="1" applyProtection="1">
      <alignment horizontal="right" vertical="center"/>
      <protection hidden="1"/>
    </xf>
    <xf numFmtId="178" fontId="27" fillId="0" borderId="31" xfId="0" applyNumberFormat="1" applyFont="1" applyBorder="1" applyAlignment="1" applyProtection="1">
      <alignment horizontal="right" vertical="center"/>
      <protection hidden="1"/>
    </xf>
    <xf numFmtId="177" fontId="27" fillId="0" borderId="34" xfId="0" applyNumberFormat="1" applyFont="1" applyBorder="1" applyAlignment="1" applyProtection="1">
      <alignment horizontal="right" vertical="center"/>
      <protection hidden="1"/>
    </xf>
    <xf numFmtId="179" fontId="27" fillId="0" borderId="39" xfId="1" applyNumberFormat="1" applyFont="1" applyFill="1" applyBorder="1" applyAlignment="1" applyProtection="1">
      <alignment horizontal="right" vertical="center"/>
      <protection hidden="1"/>
    </xf>
    <xf numFmtId="0" fontId="33" fillId="0" borderId="37" xfId="0" applyFont="1" applyBorder="1" applyAlignment="1" applyProtection="1">
      <alignment horizontal="center" vertical="center"/>
      <protection hidden="1"/>
    </xf>
    <xf numFmtId="0" fontId="33" fillId="0" borderId="34" xfId="0" applyFont="1" applyBorder="1" applyAlignment="1" applyProtection="1">
      <alignment horizontal="center" vertical="center"/>
      <protection hidden="1"/>
    </xf>
    <xf numFmtId="0" fontId="24" fillId="0" borderId="31" xfId="0" applyFont="1" applyBorder="1" applyAlignment="1" applyProtection="1">
      <alignment horizontal="center" vertical="center"/>
      <protection hidden="1"/>
    </xf>
    <xf numFmtId="177" fontId="24" fillId="0" borderId="39" xfId="1" applyNumberFormat="1" applyFont="1" applyFill="1" applyBorder="1" applyAlignment="1" applyProtection="1">
      <alignment horizontal="right" vertical="center"/>
      <protection hidden="1"/>
    </xf>
    <xf numFmtId="178" fontId="24" fillId="0" borderId="31" xfId="0" applyNumberFormat="1" applyFont="1" applyBorder="1" applyAlignment="1" applyProtection="1">
      <alignment horizontal="right" vertical="center"/>
      <protection hidden="1"/>
    </xf>
    <xf numFmtId="177" fontId="24" fillId="0" borderId="31" xfId="0" applyNumberFormat="1" applyFont="1" applyBorder="1" applyAlignment="1" applyProtection="1">
      <alignment horizontal="right" vertical="center"/>
      <protection hidden="1"/>
    </xf>
    <xf numFmtId="0" fontId="46" fillId="0" borderId="22" xfId="0" applyFont="1" applyBorder="1" applyAlignment="1">
      <alignment horizontal="left" vertical="top" wrapText="1"/>
    </xf>
    <xf numFmtId="0" fontId="42" fillId="0" borderId="22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65" fillId="0" borderId="0" xfId="0" applyFont="1" applyAlignment="1" applyProtection="1">
      <alignment horizontal="right" vertical="center"/>
      <protection hidden="1"/>
    </xf>
    <xf numFmtId="0" fontId="38" fillId="0" borderId="10" xfId="0" applyFont="1" applyBorder="1" applyAlignment="1">
      <alignment horizontal="center" vertical="center"/>
    </xf>
    <xf numFmtId="0" fontId="44" fillId="0" borderId="19" xfId="0" applyFont="1" applyBorder="1" applyAlignment="1">
      <alignment horizontal="left" vertical="top" wrapText="1"/>
    </xf>
    <xf numFmtId="0" fontId="43" fillId="0" borderId="12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top" wrapText="1"/>
    </xf>
    <xf numFmtId="0" fontId="41" fillId="0" borderId="12" xfId="0" applyFont="1" applyBorder="1">
      <alignment vertical="center"/>
    </xf>
    <xf numFmtId="0" fontId="43" fillId="34" borderId="0" xfId="0" applyFont="1" applyFill="1" applyAlignment="1">
      <alignment horizontal="left" vertical="center" wrapText="1"/>
    </xf>
    <xf numFmtId="0" fontId="43" fillId="34" borderId="16" xfId="0" applyFont="1" applyFill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38" fontId="40" fillId="34" borderId="22" xfId="1" applyFont="1" applyFill="1" applyBorder="1">
      <alignment vertical="center"/>
    </xf>
    <xf numFmtId="38" fontId="40" fillId="34" borderId="0" xfId="1" applyFont="1" applyFill="1">
      <alignment vertical="center"/>
    </xf>
    <xf numFmtId="0" fontId="42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2" fillId="0" borderId="22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16" xfId="0" applyFont="1" applyBorder="1" applyAlignment="1">
      <alignment vertical="center" wrapText="1"/>
    </xf>
    <xf numFmtId="0" fontId="43" fillId="34" borderId="22" xfId="0" applyFont="1" applyFill="1" applyBorder="1" applyAlignment="1">
      <alignment horizontal="center" vertical="center" wrapText="1"/>
    </xf>
    <xf numFmtId="0" fontId="43" fillId="34" borderId="0" xfId="0" applyFont="1" applyFill="1" applyAlignment="1">
      <alignment horizontal="center" vertical="center" wrapText="1"/>
    </xf>
    <xf numFmtId="0" fontId="43" fillId="34" borderId="16" xfId="0" applyFont="1" applyFill="1" applyBorder="1" applyAlignment="1">
      <alignment horizontal="center" vertical="center" wrapText="1"/>
    </xf>
    <xf numFmtId="0" fontId="46" fillId="0" borderId="22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6" fillId="0" borderId="16" xfId="0" applyFont="1" applyBorder="1" applyAlignment="1">
      <alignment horizontal="left" vertical="center" wrapText="1"/>
    </xf>
    <xf numFmtId="38" fontId="43" fillId="34" borderId="22" xfId="1" applyFont="1" applyFill="1" applyBorder="1" applyAlignment="1">
      <alignment horizontal="right" vertical="center" wrapText="1"/>
    </xf>
    <xf numFmtId="38" fontId="43" fillId="34" borderId="0" xfId="1" applyFont="1" applyFill="1" applyAlignment="1">
      <alignment horizontal="right" vertical="center" wrapText="1"/>
    </xf>
    <xf numFmtId="0" fontId="43" fillId="0" borderId="15" xfId="0" applyFont="1" applyBorder="1" applyAlignment="1">
      <alignment horizontal="left" vertical="center" wrapText="1"/>
    </xf>
    <xf numFmtId="0" fontId="41" fillId="0" borderId="15" xfId="0" applyFont="1" applyBorder="1" applyAlignment="1">
      <alignment vertical="center" wrapText="1"/>
    </xf>
    <xf numFmtId="0" fontId="42" fillId="0" borderId="19" xfId="0" applyFont="1" applyBorder="1" applyAlignment="1">
      <alignment horizontal="left" vertical="center" wrapText="1"/>
    </xf>
    <xf numFmtId="0" fontId="42" fillId="0" borderId="18" xfId="0" applyFont="1" applyBorder="1" applyAlignment="1">
      <alignment horizontal="left" vertical="center" wrapText="1"/>
    </xf>
    <xf numFmtId="0" fontId="43" fillId="34" borderId="18" xfId="0" applyFont="1" applyFill="1" applyBorder="1" applyAlignment="1">
      <alignment horizontal="left" vertical="center" wrapText="1"/>
    </xf>
    <xf numFmtId="0" fontId="43" fillId="34" borderId="12" xfId="0" applyFont="1" applyFill="1" applyBorder="1" applyAlignment="1">
      <alignment horizontal="left" vertical="center" wrapText="1"/>
    </xf>
    <xf numFmtId="0" fontId="45" fillId="47" borderId="19" xfId="0" applyFont="1" applyFill="1" applyBorder="1" applyAlignment="1">
      <alignment horizontal="center" vertical="center" wrapText="1"/>
    </xf>
    <xf numFmtId="0" fontId="45" fillId="47" borderId="12" xfId="0" applyFont="1" applyFill="1" applyBorder="1" applyAlignment="1">
      <alignment horizontal="center" vertical="center" wrapText="1"/>
    </xf>
    <xf numFmtId="0" fontId="45" fillId="47" borderId="20" xfId="0" applyFont="1" applyFill="1" applyBorder="1" applyAlignment="1">
      <alignment horizontal="center" vertical="center" wrapText="1"/>
    </xf>
    <xf numFmtId="0" fontId="45" fillId="47" borderId="13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5" fillId="47" borderId="17" xfId="0" applyFont="1" applyFill="1" applyBorder="1" applyAlignment="1">
      <alignment horizontal="center" vertical="center" wrapText="1"/>
    </xf>
    <xf numFmtId="0" fontId="45" fillId="47" borderId="42" xfId="0" applyFont="1" applyFill="1" applyBorder="1" applyAlignment="1">
      <alignment horizontal="center" vertical="center" wrapText="1"/>
    </xf>
    <xf numFmtId="0" fontId="42" fillId="33" borderId="17" xfId="0" applyFont="1" applyFill="1" applyBorder="1" applyAlignment="1">
      <alignment horizontal="center" vertical="center" wrapText="1"/>
    </xf>
    <xf numFmtId="0" fontId="42" fillId="33" borderId="42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 indent="1"/>
    </xf>
    <xf numFmtId="0" fontId="41" fillId="0" borderId="0" xfId="0" applyFont="1">
      <alignment vertical="center"/>
    </xf>
    <xf numFmtId="0" fontId="20" fillId="0" borderId="0" xfId="0" applyFont="1" applyAlignment="1">
      <alignment horizontal="left" vertical="center" wrapText="1" indent="1"/>
    </xf>
    <xf numFmtId="0" fontId="40" fillId="33" borderId="19" xfId="0" applyFont="1" applyFill="1" applyBorder="1" applyAlignment="1">
      <alignment horizontal="center" vertical="center" wrapText="1"/>
    </xf>
    <xf numFmtId="0" fontId="40" fillId="33" borderId="18" xfId="0" applyFont="1" applyFill="1" applyBorder="1" applyAlignment="1">
      <alignment horizontal="center" vertical="center" wrapText="1"/>
    </xf>
    <xf numFmtId="0" fontId="40" fillId="33" borderId="12" xfId="0" applyFont="1" applyFill="1" applyBorder="1" applyAlignment="1">
      <alignment horizontal="center" vertical="center" wrapText="1"/>
    </xf>
    <xf numFmtId="0" fontId="40" fillId="33" borderId="22" xfId="0" applyFont="1" applyFill="1" applyBorder="1" applyAlignment="1">
      <alignment horizontal="center" vertical="center" wrapText="1"/>
    </xf>
    <xf numFmtId="0" fontId="40" fillId="33" borderId="0" xfId="0" applyFont="1" applyFill="1" applyAlignment="1">
      <alignment horizontal="center" vertical="center" wrapText="1"/>
    </xf>
    <xf numFmtId="0" fontId="40" fillId="33" borderId="16" xfId="0" applyFont="1" applyFill="1" applyBorder="1" applyAlignment="1">
      <alignment horizontal="center" vertical="center" wrapText="1"/>
    </xf>
    <xf numFmtId="0" fontId="40" fillId="33" borderId="20" xfId="0" applyFont="1" applyFill="1" applyBorder="1" applyAlignment="1">
      <alignment horizontal="center" vertical="center" wrapText="1"/>
    </xf>
    <xf numFmtId="0" fontId="40" fillId="33" borderId="21" xfId="0" applyFont="1" applyFill="1" applyBorder="1" applyAlignment="1">
      <alignment horizontal="center" vertical="center" wrapText="1"/>
    </xf>
    <xf numFmtId="0" fontId="40" fillId="33" borderId="13" xfId="0" applyFont="1" applyFill="1" applyBorder="1" applyAlignment="1">
      <alignment horizontal="center" vertical="center" wrapText="1"/>
    </xf>
    <xf numFmtId="0" fontId="45" fillId="47" borderId="18" xfId="0" applyFont="1" applyFill="1" applyBorder="1" applyAlignment="1">
      <alignment horizontal="center" vertical="center" wrapText="1"/>
    </xf>
    <xf numFmtId="0" fontId="45" fillId="47" borderId="21" xfId="0" applyFont="1" applyFill="1" applyBorder="1" applyAlignment="1">
      <alignment horizontal="center" vertical="center" wrapText="1"/>
    </xf>
    <xf numFmtId="0" fontId="43" fillId="33" borderId="10" xfId="0" applyFont="1" applyFill="1" applyBorder="1" applyAlignment="1">
      <alignment horizontal="center" vertical="center" wrapText="1"/>
    </xf>
    <xf numFmtId="0" fontId="43" fillId="33" borderId="15" xfId="0" applyFont="1" applyFill="1" applyBorder="1" applyAlignment="1">
      <alignment horizontal="center" vertical="center" wrapText="1"/>
    </xf>
    <xf numFmtId="0" fontId="43" fillId="33" borderId="11" xfId="0" applyFont="1" applyFill="1" applyBorder="1" applyAlignment="1">
      <alignment horizontal="center" vertical="center" wrapText="1"/>
    </xf>
    <xf numFmtId="0" fontId="42" fillId="33" borderId="20" xfId="0" applyFont="1" applyFill="1" applyBorder="1" applyAlignment="1">
      <alignment horizontal="center" vertical="center" wrapText="1"/>
    </xf>
    <xf numFmtId="0" fontId="42" fillId="33" borderId="13" xfId="0" applyFont="1" applyFill="1" applyBorder="1" applyAlignment="1">
      <alignment horizontal="center" vertical="center" wrapText="1"/>
    </xf>
    <xf numFmtId="0" fontId="26" fillId="37" borderId="21" xfId="0" applyFont="1" applyFill="1" applyBorder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horizontal="center" vertical="center"/>
      <protection hidden="1"/>
    </xf>
    <xf numFmtId="0" fontId="26" fillId="36" borderId="21" xfId="0" applyFont="1" applyFill="1" applyBorder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48" fillId="40" borderId="0" xfId="0" applyFont="1" applyFill="1" applyAlignment="1" applyProtection="1">
      <alignment horizontal="center" vertical="center"/>
      <protection hidden="1"/>
    </xf>
    <xf numFmtId="0" fontId="48" fillId="41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67" fillId="0" borderId="22" xfId="0" applyFont="1" applyBorder="1" applyAlignment="1">
      <alignment horizontal="left" vertical="top" wrapText="1"/>
    </xf>
    <xf numFmtId="0" fontId="68" fillId="0" borderId="16" xfId="0" applyFont="1" applyBorder="1" applyAlignment="1">
      <alignment horizontal="left" vertical="top" wrapText="1"/>
    </xf>
    <xf numFmtId="0" fontId="68" fillId="0" borderId="22" xfId="0" applyFont="1" applyBorder="1" applyAlignment="1">
      <alignment horizontal="left" vertical="top" wrapText="1"/>
    </xf>
    <xf numFmtId="0" fontId="68" fillId="0" borderId="20" xfId="0" applyFont="1" applyBorder="1" applyAlignment="1">
      <alignment horizontal="left" vertical="top" wrapText="1"/>
    </xf>
    <xf numFmtId="0" fontId="68" fillId="0" borderId="13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ハイパーリンク" xfId="44" builtinId="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表示済みのハイパーリンク" xfId="45" builtinId="9" customBuiltin="1"/>
    <cellStyle name="良い" xfId="8" builtinId="26" customBuiltin="1"/>
  </cellStyles>
  <dxfs count="6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firstButton="1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firstButton="1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Radio" firstButton="1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firstButton="1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firstButton="1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firstButton="1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firstButton="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466725</xdr:rowOff>
        </xdr:from>
        <xdr:to>
          <xdr:col>7</xdr:col>
          <xdr:colOff>266700</xdr:colOff>
          <xdr:row>21</xdr:row>
          <xdr:rowOff>114300</xdr:rowOff>
        </xdr:to>
        <xdr:sp macro="" textlink="">
          <xdr:nvSpPr>
            <xdr:cNvPr id="2122" name="Group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504825</xdr:rowOff>
        </xdr:from>
        <xdr:to>
          <xdr:col>8</xdr:col>
          <xdr:colOff>1981200</xdr:colOff>
          <xdr:row>20</xdr:row>
          <xdr:rowOff>142875</xdr:rowOff>
        </xdr:to>
        <xdr:sp macro="" textlink="">
          <xdr:nvSpPr>
            <xdr:cNvPr id="2123" name="Group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571500</xdr:rowOff>
        </xdr:from>
        <xdr:to>
          <xdr:col>6</xdr:col>
          <xdr:colOff>809625</xdr:colOff>
          <xdr:row>9</xdr:row>
          <xdr:rowOff>228600</xdr:rowOff>
        </xdr:to>
        <xdr:sp macro="" textlink="">
          <xdr:nvSpPr>
            <xdr:cNvPr id="2127" name="Option Button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238125</xdr:rowOff>
        </xdr:from>
        <xdr:to>
          <xdr:col>7</xdr:col>
          <xdr:colOff>219075</xdr:colOff>
          <xdr:row>10</xdr:row>
          <xdr:rowOff>228600</xdr:rowOff>
        </xdr:to>
        <xdr:sp macro="" textlink="">
          <xdr:nvSpPr>
            <xdr:cNvPr id="2129" name="Option Button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238125</xdr:rowOff>
        </xdr:from>
        <xdr:to>
          <xdr:col>6</xdr:col>
          <xdr:colOff>809625</xdr:colOff>
          <xdr:row>11</xdr:row>
          <xdr:rowOff>228600</xdr:rowOff>
        </xdr:to>
        <xdr:sp macro="" textlink="">
          <xdr:nvSpPr>
            <xdr:cNvPr id="2130" name="Option Button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238125</xdr:rowOff>
        </xdr:from>
        <xdr:to>
          <xdr:col>6</xdr:col>
          <xdr:colOff>809625</xdr:colOff>
          <xdr:row>12</xdr:row>
          <xdr:rowOff>228600</xdr:rowOff>
        </xdr:to>
        <xdr:sp macro="" textlink="">
          <xdr:nvSpPr>
            <xdr:cNvPr id="2131" name="Option Button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238125</xdr:rowOff>
        </xdr:from>
        <xdr:to>
          <xdr:col>6</xdr:col>
          <xdr:colOff>809625</xdr:colOff>
          <xdr:row>13</xdr:row>
          <xdr:rowOff>228600</xdr:rowOff>
        </xdr:to>
        <xdr:sp macro="" textlink="">
          <xdr:nvSpPr>
            <xdr:cNvPr id="2132" name="Option Button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238125</xdr:rowOff>
        </xdr:from>
        <xdr:to>
          <xdr:col>6</xdr:col>
          <xdr:colOff>809625</xdr:colOff>
          <xdr:row>14</xdr:row>
          <xdr:rowOff>228600</xdr:rowOff>
        </xdr:to>
        <xdr:sp macro="" textlink="">
          <xdr:nvSpPr>
            <xdr:cNvPr id="2133" name="Option Button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238125</xdr:rowOff>
        </xdr:from>
        <xdr:to>
          <xdr:col>6</xdr:col>
          <xdr:colOff>809625</xdr:colOff>
          <xdr:row>15</xdr:row>
          <xdr:rowOff>228600</xdr:rowOff>
        </xdr:to>
        <xdr:sp macro="" textlink="">
          <xdr:nvSpPr>
            <xdr:cNvPr id="2134" name="Option Button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238125</xdr:rowOff>
        </xdr:from>
        <xdr:to>
          <xdr:col>6</xdr:col>
          <xdr:colOff>809625</xdr:colOff>
          <xdr:row>16</xdr:row>
          <xdr:rowOff>228600</xdr:rowOff>
        </xdr:to>
        <xdr:sp macro="" textlink="">
          <xdr:nvSpPr>
            <xdr:cNvPr id="2135" name="Option Button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238125</xdr:rowOff>
        </xdr:from>
        <xdr:to>
          <xdr:col>6</xdr:col>
          <xdr:colOff>809625</xdr:colOff>
          <xdr:row>17</xdr:row>
          <xdr:rowOff>228600</xdr:rowOff>
        </xdr:to>
        <xdr:sp macro="" textlink="">
          <xdr:nvSpPr>
            <xdr:cNvPr id="2136" name="Option Button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238125</xdr:rowOff>
        </xdr:from>
        <xdr:to>
          <xdr:col>6</xdr:col>
          <xdr:colOff>809625</xdr:colOff>
          <xdr:row>18</xdr:row>
          <xdr:rowOff>228600</xdr:rowOff>
        </xdr:to>
        <xdr:sp macro="" textlink="">
          <xdr:nvSpPr>
            <xdr:cNvPr id="2137" name="Option Button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238125</xdr:rowOff>
        </xdr:from>
        <xdr:to>
          <xdr:col>6</xdr:col>
          <xdr:colOff>809625</xdr:colOff>
          <xdr:row>19</xdr:row>
          <xdr:rowOff>228600</xdr:rowOff>
        </xdr:to>
        <xdr:sp macro="" textlink="">
          <xdr:nvSpPr>
            <xdr:cNvPr id="2138" name="Option Button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133350</xdr:rowOff>
        </xdr:from>
        <xdr:to>
          <xdr:col>8</xdr:col>
          <xdr:colOff>1581150</xdr:colOff>
          <xdr:row>12</xdr:row>
          <xdr:rowOff>209550</xdr:rowOff>
        </xdr:to>
        <xdr:sp macro="" textlink="">
          <xdr:nvSpPr>
            <xdr:cNvPr id="2141" name="Option Button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標準的運賃（自社独自）の　　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104775</xdr:rowOff>
        </xdr:from>
        <xdr:to>
          <xdr:col>8</xdr:col>
          <xdr:colOff>1619250</xdr:colOff>
          <xdr:row>15</xdr:row>
          <xdr:rowOff>19050</xdr:rowOff>
        </xdr:to>
        <xdr:sp macro="" textlink="">
          <xdr:nvSpPr>
            <xdr:cNvPr id="2142" name="Option Button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114300</xdr:rowOff>
        </xdr:from>
        <xdr:to>
          <xdr:col>8</xdr:col>
          <xdr:colOff>1657350</xdr:colOff>
          <xdr:row>16</xdr:row>
          <xdr:rowOff>171450</xdr:rowOff>
        </xdr:to>
        <xdr:sp macro="" textlink="">
          <xdr:nvSpPr>
            <xdr:cNvPr id="2143" name="Option Button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95250</xdr:rowOff>
        </xdr:from>
        <xdr:to>
          <xdr:col>8</xdr:col>
          <xdr:colOff>1514475</xdr:colOff>
          <xdr:row>18</xdr:row>
          <xdr:rowOff>190500</xdr:rowOff>
        </xdr:to>
        <xdr:sp macro="" textlink="">
          <xdr:nvSpPr>
            <xdr:cNvPr id="2144" name="Option Button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504825</xdr:rowOff>
        </xdr:from>
        <xdr:to>
          <xdr:col>10</xdr:col>
          <xdr:colOff>209550</xdr:colOff>
          <xdr:row>21</xdr:row>
          <xdr:rowOff>28575</xdr:rowOff>
        </xdr:to>
        <xdr:sp macro="" textlink="">
          <xdr:nvSpPr>
            <xdr:cNvPr id="2599" name="Group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8</xdr:row>
          <xdr:rowOff>495300</xdr:rowOff>
        </xdr:from>
        <xdr:to>
          <xdr:col>12</xdr:col>
          <xdr:colOff>171450</xdr:colOff>
          <xdr:row>21</xdr:row>
          <xdr:rowOff>28575</xdr:rowOff>
        </xdr:to>
        <xdr:sp macro="" textlink="">
          <xdr:nvSpPr>
            <xdr:cNvPr id="2600" name="Group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9</xdr:col>
          <xdr:colOff>866775</xdr:colOff>
          <xdr:row>9</xdr:row>
          <xdr:rowOff>238125</xdr:rowOff>
        </xdr:to>
        <xdr:sp macro="" textlink="">
          <xdr:nvSpPr>
            <xdr:cNvPr id="2626" name="Option Button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866775</xdr:colOff>
          <xdr:row>11</xdr:row>
          <xdr:rowOff>238125</xdr:rowOff>
        </xdr:to>
        <xdr:sp macro="" textlink="">
          <xdr:nvSpPr>
            <xdr:cNvPr id="2628" name="Option Button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9</xdr:col>
          <xdr:colOff>866775</xdr:colOff>
          <xdr:row>12</xdr:row>
          <xdr:rowOff>238125</xdr:rowOff>
        </xdr:to>
        <xdr:sp macro="" textlink="">
          <xdr:nvSpPr>
            <xdr:cNvPr id="2629" name="Option Button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9</xdr:col>
          <xdr:colOff>866775</xdr:colOff>
          <xdr:row>13</xdr:row>
          <xdr:rowOff>238125</xdr:rowOff>
        </xdr:to>
        <xdr:sp macro="" textlink="">
          <xdr:nvSpPr>
            <xdr:cNvPr id="2630" name="Option Button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9</xdr:col>
          <xdr:colOff>866775</xdr:colOff>
          <xdr:row>14</xdr:row>
          <xdr:rowOff>238125</xdr:rowOff>
        </xdr:to>
        <xdr:sp macro="" textlink="">
          <xdr:nvSpPr>
            <xdr:cNvPr id="2631" name="Option Button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9</xdr:col>
          <xdr:colOff>866775</xdr:colOff>
          <xdr:row>15</xdr:row>
          <xdr:rowOff>238125</xdr:rowOff>
        </xdr:to>
        <xdr:sp macro="" textlink="">
          <xdr:nvSpPr>
            <xdr:cNvPr id="2632" name="Option Button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866775</xdr:colOff>
          <xdr:row>16</xdr:row>
          <xdr:rowOff>238125</xdr:rowOff>
        </xdr:to>
        <xdr:sp macro="" textlink="">
          <xdr:nvSpPr>
            <xdr:cNvPr id="2633" name="Option Button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866775</xdr:colOff>
          <xdr:row>17</xdr:row>
          <xdr:rowOff>238125</xdr:rowOff>
        </xdr:to>
        <xdr:sp macro="" textlink="">
          <xdr:nvSpPr>
            <xdr:cNvPr id="2634" name="Option Button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9</xdr:col>
          <xdr:colOff>866775</xdr:colOff>
          <xdr:row>18</xdr:row>
          <xdr:rowOff>238125</xdr:rowOff>
        </xdr:to>
        <xdr:sp macro="" textlink="">
          <xdr:nvSpPr>
            <xdr:cNvPr id="2635" name="Option Button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9</xdr:col>
          <xdr:colOff>866775</xdr:colOff>
          <xdr:row>19</xdr:row>
          <xdr:rowOff>238125</xdr:rowOff>
        </xdr:to>
        <xdr:sp macro="" textlink="">
          <xdr:nvSpPr>
            <xdr:cNvPr id="2636" name="Option Button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11</xdr:col>
          <xdr:colOff>866775</xdr:colOff>
          <xdr:row>9</xdr:row>
          <xdr:rowOff>238125</xdr:rowOff>
        </xdr:to>
        <xdr:sp macro="" textlink="">
          <xdr:nvSpPr>
            <xdr:cNvPr id="2638" name="Option Button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12</xdr:col>
          <xdr:colOff>114300</xdr:colOff>
          <xdr:row>10</xdr:row>
          <xdr:rowOff>238125</xdr:rowOff>
        </xdr:to>
        <xdr:sp macro="" textlink="">
          <xdr:nvSpPr>
            <xdr:cNvPr id="2639" name="Option Button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11</xdr:col>
          <xdr:colOff>866775</xdr:colOff>
          <xdr:row>11</xdr:row>
          <xdr:rowOff>238125</xdr:rowOff>
        </xdr:to>
        <xdr:sp macro="" textlink="">
          <xdr:nvSpPr>
            <xdr:cNvPr id="2640" name="Option Button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11</xdr:col>
          <xdr:colOff>866775</xdr:colOff>
          <xdr:row>12</xdr:row>
          <xdr:rowOff>238125</xdr:rowOff>
        </xdr:to>
        <xdr:sp macro="" textlink="">
          <xdr:nvSpPr>
            <xdr:cNvPr id="2641" name="Option Button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11</xdr:col>
          <xdr:colOff>866775</xdr:colOff>
          <xdr:row>13</xdr:row>
          <xdr:rowOff>238125</xdr:rowOff>
        </xdr:to>
        <xdr:sp macro="" textlink="">
          <xdr:nvSpPr>
            <xdr:cNvPr id="2642" name="Option Button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11</xdr:col>
          <xdr:colOff>866775</xdr:colOff>
          <xdr:row>14</xdr:row>
          <xdr:rowOff>238125</xdr:rowOff>
        </xdr:to>
        <xdr:sp macro="" textlink="">
          <xdr:nvSpPr>
            <xdr:cNvPr id="2643" name="Option Button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11</xdr:col>
          <xdr:colOff>866775</xdr:colOff>
          <xdr:row>15</xdr:row>
          <xdr:rowOff>238125</xdr:rowOff>
        </xdr:to>
        <xdr:sp macro="" textlink="">
          <xdr:nvSpPr>
            <xdr:cNvPr id="2644" name="Option Button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11</xdr:col>
          <xdr:colOff>866775</xdr:colOff>
          <xdr:row>16</xdr:row>
          <xdr:rowOff>238125</xdr:rowOff>
        </xdr:to>
        <xdr:sp macro="" textlink="">
          <xdr:nvSpPr>
            <xdr:cNvPr id="2645" name="Option Button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11</xdr:col>
          <xdr:colOff>866775</xdr:colOff>
          <xdr:row>17</xdr:row>
          <xdr:rowOff>238125</xdr:rowOff>
        </xdr:to>
        <xdr:sp macro="" textlink="">
          <xdr:nvSpPr>
            <xdr:cNvPr id="2646" name="Option Button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11</xdr:col>
          <xdr:colOff>866775</xdr:colOff>
          <xdr:row>18</xdr:row>
          <xdr:rowOff>238125</xdr:rowOff>
        </xdr:to>
        <xdr:sp macro="" textlink="">
          <xdr:nvSpPr>
            <xdr:cNvPr id="2647" name="Option Button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11</xdr:col>
          <xdr:colOff>866775</xdr:colOff>
          <xdr:row>19</xdr:row>
          <xdr:rowOff>238125</xdr:rowOff>
        </xdr:to>
        <xdr:sp macro="" textlink="">
          <xdr:nvSpPr>
            <xdr:cNvPr id="2648" name="Option Button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99</xdr:row>
          <xdr:rowOff>0</xdr:rowOff>
        </xdr:from>
        <xdr:to>
          <xdr:col>7</xdr:col>
          <xdr:colOff>266700</xdr:colOff>
          <xdr:row>112</xdr:row>
          <xdr:rowOff>133350</xdr:rowOff>
        </xdr:to>
        <xdr:sp macro="" textlink="">
          <xdr:nvSpPr>
            <xdr:cNvPr id="2695" name="Group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0</xdr:rowOff>
        </xdr:from>
        <xdr:to>
          <xdr:col>8</xdr:col>
          <xdr:colOff>1981200</xdr:colOff>
          <xdr:row>111</xdr:row>
          <xdr:rowOff>114300</xdr:rowOff>
        </xdr:to>
        <xdr:sp macro="" textlink="">
          <xdr:nvSpPr>
            <xdr:cNvPr id="2696" name="Group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99</xdr:row>
          <xdr:rowOff>0</xdr:rowOff>
        </xdr:from>
        <xdr:to>
          <xdr:col>12</xdr:col>
          <xdr:colOff>171450</xdr:colOff>
          <xdr:row>112</xdr:row>
          <xdr:rowOff>19050</xdr:rowOff>
        </xdr:to>
        <xdr:sp macro="" textlink="">
          <xdr:nvSpPr>
            <xdr:cNvPr id="2715" name="Group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114300</xdr:colOff>
          <xdr:row>10</xdr:row>
          <xdr:rowOff>238125</xdr:rowOff>
        </xdr:to>
        <xdr:sp macro="" textlink="">
          <xdr:nvSpPr>
            <xdr:cNvPr id="2740" name="Option Button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8</xdr:col>
          <xdr:colOff>1800225</xdr:colOff>
          <xdr:row>9</xdr:row>
          <xdr:rowOff>238125</xdr:rowOff>
        </xdr:to>
        <xdr:sp macro="" textlink="">
          <xdr:nvSpPr>
            <xdr:cNvPr id="2745" name="Option Button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23</xdr:row>
          <xdr:rowOff>190500</xdr:rowOff>
        </xdr:from>
        <xdr:to>
          <xdr:col>7</xdr:col>
          <xdr:colOff>247650</xdr:colOff>
          <xdr:row>37</xdr:row>
          <xdr:rowOff>9525</xdr:rowOff>
        </xdr:to>
        <xdr:sp macro="" textlink="">
          <xdr:nvSpPr>
            <xdr:cNvPr id="2748" name="Group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895350</xdr:colOff>
          <xdr:row>28</xdr:row>
          <xdr:rowOff>0</xdr:rowOff>
        </xdr:to>
        <xdr:sp macro="" textlink="">
          <xdr:nvSpPr>
            <xdr:cNvPr id="2763" name="Option Button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28</xdr:row>
          <xdr:rowOff>0</xdr:rowOff>
        </xdr:from>
        <xdr:to>
          <xdr:col>7</xdr:col>
          <xdr:colOff>95250</xdr:colOff>
          <xdr:row>29</xdr:row>
          <xdr:rowOff>0</xdr:rowOff>
        </xdr:to>
        <xdr:sp macro="" textlink="">
          <xdr:nvSpPr>
            <xdr:cNvPr id="2786" name="Option Button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895350</xdr:colOff>
          <xdr:row>30</xdr:row>
          <xdr:rowOff>0</xdr:rowOff>
        </xdr:to>
        <xdr:sp macro="" textlink="">
          <xdr:nvSpPr>
            <xdr:cNvPr id="2787" name="Option Button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895350</xdr:colOff>
          <xdr:row>31</xdr:row>
          <xdr:rowOff>0</xdr:rowOff>
        </xdr:to>
        <xdr:sp macro="" textlink="">
          <xdr:nvSpPr>
            <xdr:cNvPr id="2788" name="Option Button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895350</xdr:colOff>
          <xdr:row>32</xdr:row>
          <xdr:rowOff>0</xdr:rowOff>
        </xdr:to>
        <xdr:sp macro="" textlink="">
          <xdr:nvSpPr>
            <xdr:cNvPr id="2789" name="Option Button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895350</xdr:colOff>
          <xdr:row>33</xdr:row>
          <xdr:rowOff>0</xdr:rowOff>
        </xdr:to>
        <xdr:sp macro="" textlink="">
          <xdr:nvSpPr>
            <xdr:cNvPr id="2790" name="Option Button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895350</xdr:colOff>
          <xdr:row>34</xdr:row>
          <xdr:rowOff>0</xdr:rowOff>
        </xdr:to>
        <xdr:sp macro="" textlink="">
          <xdr:nvSpPr>
            <xdr:cNvPr id="2791" name="Option Button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895350</xdr:colOff>
          <xdr:row>35</xdr:row>
          <xdr:rowOff>0</xdr:rowOff>
        </xdr:to>
        <xdr:sp macro="" textlink="">
          <xdr:nvSpPr>
            <xdr:cNvPr id="2792" name="Option Button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6</xdr:col>
          <xdr:colOff>895350</xdr:colOff>
          <xdr:row>36</xdr:row>
          <xdr:rowOff>0</xdr:rowOff>
        </xdr:to>
        <xdr:sp macro="" textlink="">
          <xdr:nvSpPr>
            <xdr:cNvPr id="2793" name="Option Button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895350</xdr:colOff>
          <xdr:row>37</xdr:row>
          <xdr:rowOff>0</xdr:rowOff>
        </xdr:to>
        <xdr:sp macro="" textlink="">
          <xdr:nvSpPr>
            <xdr:cNvPr id="2794" name="Option Button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895350</xdr:colOff>
          <xdr:row>38</xdr:row>
          <xdr:rowOff>0</xdr:rowOff>
        </xdr:to>
        <xdr:sp macro="" textlink="">
          <xdr:nvSpPr>
            <xdr:cNvPr id="2795" name="Option Button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190500</xdr:rowOff>
        </xdr:from>
        <xdr:to>
          <xdr:col>8</xdr:col>
          <xdr:colOff>2000250</xdr:colOff>
          <xdr:row>36</xdr:row>
          <xdr:rowOff>66675</xdr:rowOff>
        </xdr:to>
        <xdr:sp macro="" textlink="">
          <xdr:nvSpPr>
            <xdr:cNvPr id="2797" name="Group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8</xdr:col>
          <xdr:colOff>1838325</xdr:colOff>
          <xdr:row>28</xdr:row>
          <xdr:rowOff>0</xdr:rowOff>
        </xdr:to>
        <xdr:sp macro="" textlink="">
          <xdr:nvSpPr>
            <xdr:cNvPr id="2798" name="Option Button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1581150</xdr:colOff>
          <xdr:row>31</xdr:row>
          <xdr:rowOff>57150</xdr:rowOff>
        </xdr:to>
        <xdr:sp macro="" textlink="">
          <xdr:nvSpPr>
            <xdr:cNvPr id="2799" name="Option Button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標準的運賃（自社独自）の　　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1581150</xdr:colOff>
          <xdr:row>33</xdr:row>
          <xdr:rowOff>57150</xdr:rowOff>
        </xdr:to>
        <xdr:sp macro="" textlink="">
          <xdr:nvSpPr>
            <xdr:cNvPr id="2800" name="Option Button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238125</xdr:rowOff>
        </xdr:from>
        <xdr:to>
          <xdr:col>8</xdr:col>
          <xdr:colOff>1619250</xdr:colOff>
          <xdr:row>35</xdr:row>
          <xdr:rowOff>57150</xdr:rowOff>
        </xdr:to>
        <xdr:sp macro="" textlink="">
          <xdr:nvSpPr>
            <xdr:cNvPr id="2801" name="Option Button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238125</xdr:rowOff>
        </xdr:from>
        <xdr:to>
          <xdr:col>8</xdr:col>
          <xdr:colOff>1543050</xdr:colOff>
          <xdr:row>37</xdr:row>
          <xdr:rowOff>57150</xdr:rowOff>
        </xdr:to>
        <xdr:sp macro="" textlink="">
          <xdr:nvSpPr>
            <xdr:cNvPr id="2802" name="Option Button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200025</xdr:rowOff>
        </xdr:from>
        <xdr:to>
          <xdr:col>10</xdr:col>
          <xdr:colOff>257175</xdr:colOff>
          <xdr:row>36</xdr:row>
          <xdr:rowOff>142875</xdr:rowOff>
        </xdr:to>
        <xdr:sp macro="" textlink="">
          <xdr:nvSpPr>
            <xdr:cNvPr id="2803" name="Group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0</xdr:rowOff>
        </xdr:from>
        <xdr:to>
          <xdr:col>9</xdr:col>
          <xdr:colOff>866775</xdr:colOff>
          <xdr:row>28</xdr:row>
          <xdr:rowOff>0</xdr:rowOff>
        </xdr:to>
        <xdr:sp macro="" textlink="">
          <xdr:nvSpPr>
            <xdr:cNvPr id="2804" name="Option Button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10</xdr:col>
          <xdr:colOff>161925</xdr:colOff>
          <xdr:row>29</xdr:row>
          <xdr:rowOff>0</xdr:rowOff>
        </xdr:to>
        <xdr:sp macro="" textlink="">
          <xdr:nvSpPr>
            <xdr:cNvPr id="2805" name="Option Button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9</xdr:col>
          <xdr:colOff>866775</xdr:colOff>
          <xdr:row>30</xdr:row>
          <xdr:rowOff>0</xdr:rowOff>
        </xdr:to>
        <xdr:sp macro="" textlink="">
          <xdr:nvSpPr>
            <xdr:cNvPr id="2806" name="Option Button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866775</xdr:colOff>
          <xdr:row>31</xdr:row>
          <xdr:rowOff>0</xdr:rowOff>
        </xdr:to>
        <xdr:sp macro="" textlink="">
          <xdr:nvSpPr>
            <xdr:cNvPr id="2807" name="Option Button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9</xdr:col>
          <xdr:colOff>866775</xdr:colOff>
          <xdr:row>32</xdr:row>
          <xdr:rowOff>0</xdr:rowOff>
        </xdr:to>
        <xdr:sp macro="" textlink="">
          <xdr:nvSpPr>
            <xdr:cNvPr id="2808" name="Option Button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9</xdr:col>
          <xdr:colOff>866775</xdr:colOff>
          <xdr:row>33</xdr:row>
          <xdr:rowOff>0</xdr:rowOff>
        </xdr:to>
        <xdr:sp macro="" textlink="">
          <xdr:nvSpPr>
            <xdr:cNvPr id="2809" name="Option Button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9</xdr:col>
          <xdr:colOff>866775</xdr:colOff>
          <xdr:row>34</xdr:row>
          <xdr:rowOff>0</xdr:rowOff>
        </xdr:to>
        <xdr:sp macro="" textlink="">
          <xdr:nvSpPr>
            <xdr:cNvPr id="2810" name="Option Button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9</xdr:col>
          <xdr:colOff>866775</xdr:colOff>
          <xdr:row>35</xdr:row>
          <xdr:rowOff>0</xdr:rowOff>
        </xdr:to>
        <xdr:sp macro="" textlink="">
          <xdr:nvSpPr>
            <xdr:cNvPr id="2811" name="Option Button 763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9</xdr:col>
          <xdr:colOff>866775</xdr:colOff>
          <xdr:row>36</xdr:row>
          <xdr:rowOff>0</xdr:rowOff>
        </xdr:to>
        <xdr:sp macro="" textlink="">
          <xdr:nvSpPr>
            <xdr:cNvPr id="2812" name="Option Button 764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9</xdr:col>
          <xdr:colOff>866775</xdr:colOff>
          <xdr:row>37</xdr:row>
          <xdr:rowOff>0</xdr:rowOff>
        </xdr:to>
        <xdr:sp macro="" textlink="">
          <xdr:nvSpPr>
            <xdr:cNvPr id="2813" name="Option Button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9</xdr:col>
          <xdr:colOff>866775</xdr:colOff>
          <xdr:row>38</xdr:row>
          <xdr:rowOff>0</xdr:rowOff>
        </xdr:to>
        <xdr:sp macro="" textlink="">
          <xdr:nvSpPr>
            <xdr:cNvPr id="2814" name="Option Button 766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190500</xdr:rowOff>
        </xdr:from>
        <xdr:to>
          <xdr:col>12</xdr:col>
          <xdr:colOff>171450</xdr:colOff>
          <xdr:row>36</xdr:row>
          <xdr:rowOff>171450</xdr:rowOff>
        </xdr:to>
        <xdr:sp macro="" textlink="">
          <xdr:nvSpPr>
            <xdr:cNvPr id="2816" name="Group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0</xdr:rowOff>
        </xdr:from>
        <xdr:to>
          <xdr:col>11</xdr:col>
          <xdr:colOff>866775</xdr:colOff>
          <xdr:row>28</xdr:row>
          <xdr:rowOff>0</xdr:rowOff>
        </xdr:to>
        <xdr:sp macro="" textlink="">
          <xdr:nvSpPr>
            <xdr:cNvPr id="2819" name="Option Button 771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12</xdr:col>
          <xdr:colOff>76200</xdr:colOff>
          <xdr:row>29</xdr:row>
          <xdr:rowOff>0</xdr:rowOff>
        </xdr:to>
        <xdr:sp macro="" textlink="">
          <xdr:nvSpPr>
            <xdr:cNvPr id="2820" name="Option Button 772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11</xdr:col>
          <xdr:colOff>866775</xdr:colOff>
          <xdr:row>30</xdr:row>
          <xdr:rowOff>0</xdr:rowOff>
        </xdr:to>
        <xdr:sp macro="" textlink="">
          <xdr:nvSpPr>
            <xdr:cNvPr id="2821" name="Option Button 773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11</xdr:col>
          <xdr:colOff>866775</xdr:colOff>
          <xdr:row>31</xdr:row>
          <xdr:rowOff>0</xdr:rowOff>
        </xdr:to>
        <xdr:sp macro="" textlink="">
          <xdr:nvSpPr>
            <xdr:cNvPr id="2822" name="Option Button 774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11</xdr:col>
          <xdr:colOff>866775</xdr:colOff>
          <xdr:row>32</xdr:row>
          <xdr:rowOff>0</xdr:rowOff>
        </xdr:to>
        <xdr:sp macro="" textlink="">
          <xdr:nvSpPr>
            <xdr:cNvPr id="2823" name="Option Button 775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11</xdr:col>
          <xdr:colOff>866775</xdr:colOff>
          <xdr:row>33</xdr:row>
          <xdr:rowOff>0</xdr:rowOff>
        </xdr:to>
        <xdr:sp macro="" textlink="">
          <xdr:nvSpPr>
            <xdr:cNvPr id="2824" name="Option Button 776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11</xdr:col>
          <xdr:colOff>866775</xdr:colOff>
          <xdr:row>34</xdr:row>
          <xdr:rowOff>0</xdr:rowOff>
        </xdr:to>
        <xdr:sp macro="" textlink="">
          <xdr:nvSpPr>
            <xdr:cNvPr id="2825" name="Option Button 777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11</xdr:col>
          <xdr:colOff>866775</xdr:colOff>
          <xdr:row>35</xdr:row>
          <xdr:rowOff>0</xdr:rowOff>
        </xdr:to>
        <xdr:sp macro="" textlink="">
          <xdr:nvSpPr>
            <xdr:cNvPr id="2826" name="Option Button 778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0</xdr:rowOff>
        </xdr:from>
        <xdr:to>
          <xdr:col>11</xdr:col>
          <xdr:colOff>866775</xdr:colOff>
          <xdr:row>36</xdr:row>
          <xdr:rowOff>0</xdr:rowOff>
        </xdr:to>
        <xdr:sp macro="" textlink="">
          <xdr:nvSpPr>
            <xdr:cNvPr id="2827" name="Option Button 779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11</xdr:col>
          <xdr:colOff>866775</xdr:colOff>
          <xdr:row>37</xdr:row>
          <xdr:rowOff>0</xdr:rowOff>
        </xdr:to>
        <xdr:sp macro="" textlink="">
          <xdr:nvSpPr>
            <xdr:cNvPr id="2828" name="Option Button 780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0</xdr:rowOff>
        </xdr:from>
        <xdr:to>
          <xdr:col>11</xdr:col>
          <xdr:colOff>866775</xdr:colOff>
          <xdr:row>38</xdr:row>
          <xdr:rowOff>0</xdr:rowOff>
        </xdr:to>
        <xdr:sp macro="" textlink="">
          <xdr:nvSpPr>
            <xdr:cNvPr id="2829" name="Option Button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41</xdr:row>
          <xdr:rowOff>209550</xdr:rowOff>
        </xdr:from>
        <xdr:to>
          <xdr:col>7</xdr:col>
          <xdr:colOff>228600</xdr:colOff>
          <xdr:row>54</xdr:row>
          <xdr:rowOff>209550</xdr:rowOff>
        </xdr:to>
        <xdr:sp macro="" textlink="">
          <xdr:nvSpPr>
            <xdr:cNvPr id="2831" name="Group Box 783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41</xdr:row>
          <xdr:rowOff>171450</xdr:rowOff>
        </xdr:from>
        <xdr:to>
          <xdr:col>8</xdr:col>
          <xdr:colOff>1981200</xdr:colOff>
          <xdr:row>54</xdr:row>
          <xdr:rowOff>228600</xdr:rowOff>
        </xdr:to>
        <xdr:sp macro="" textlink="">
          <xdr:nvSpPr>
            <xdr:cNvPr id="2833" name="Group Box 785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2085975</xdr:colOff>
          <xdr:row>41</xdr:row>
          <xdr:rowOff>171450</xdr:rowOff>
        </xdr:from>
        <xdr:to>
          <xdr:col>10</xdr:col>
          <xdr:colOff>152400</xdr:colOff>
          <xdr:row>54</xdr:row>
          <xdr:rowOff>219075</xdr:rowOff>
        </xdr:to>
        <xdr:sp macro="" textlink="">
          <xdr:nvSpPr>
            <xdr:cNvPr id="2834" name="Group Box 786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41</xdr:row>
          <xdr:rowOff>171450</xdr:rowOff>
        </xdr:from>
        <xdr:to>
          <xdr:col>12</xdr:col>
          <xdr:colOff>142875</xdr:colOff>
          <xdr:row>55</xdr:row>
          <xdr:rowOff>38100</xdr:rowOff>
        </xdr:to>
        <xdr:sp macro="" textlink="">
          <xdr:nvSpPr>
            <xdr:cNvPr id="2835" name="Group Box 787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45</xdr:row>
          <xdr:rowOff>28575</xdr:rowOff>
        </xdr:from>
        <xdr:to>
          <xdr:col>6</xdr:col>
          <xdr:colOff>895350</xdr:colOff>
          <xdr:row>46</xdr:row>
          <xdr:rowOff>47625</xdr:rowOff>
        </xdr:to>
        <xdr:sp macro="" textlink="">
          <xdr:nvSpPr>
            <xdr:cNvPr id="2837" name="Option Button 789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46</xdr:row>
          <xdr:rowOff>28575</xdr:rowOff>
        </xdr:from>
        <xdr:to>
          <xdr:col>7</xdr:col>
          <xdr:colOff>114300</xdr:colOff>
          <xdr:row>47</xdr:row>
          <xdr:rowOff>47625</xdr:rowOff>
        </xdr:to>
        <xdr:sp macro="" textlink="">
          <xdr:nvSpPr>
            <xdr:cNvPr id="2838" name="Option Button 790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47</xdr:row>
          <xdr:rowOff>28575</xdr:rowOff>
        </xdr:from>
        <xdr:to>
          <xdr:col>6</xdr:col>
          <xdr:colOff>895350</xdr:colOff>
          <xdr:row>48</xdr:row>
          <xdr:rowOff>28575</xdr:rowOff>
        </xdr:to>
        <xdr:sp macro="" textlink="">
          <xdr:nvSpPr>
            <xdr:cNvPr id="2839" name="Option Button 791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48</xdr:row>
          <xdr:rowOff>28575</xdr:rowOff>
        </xdr:from>
        <xdr:to>
          <xdr:col>6</xdr:col>
          <xdr:colOff>895350</xdr:colOff>
          <xdr:row>49</xdr:row>
          <xdr:rowOff>28575</xdr:rowOff>
        </xdr:to>
        <xdr:sp macro="" textlink="">
          <xdr:nvSpPr>
            <xdr:cNvPr id="2840" name="Option Button 792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49</xdr:row>
          <xdr:rowOff>28575</xdr:rowOff>
        </xdr:from>
        <xdr:to>
          <xdr:col>6</xdr:col>
          <xdr:colOff>895350</xdr:colOff>
          <xdr:row>50</xdr:row>
          <xdr:rowOff>28575</xdr:rowOff>
        </xdr:to>
        <xdr:sp macro="" textlink="">
          <xdr:nvSpPr>
            <xdr:cNvPr id="2841" name="Option Button 793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50</xdr:row>
          <xdr:rowOff>28575</xdr:rowOff>
        </xdr:from>
        <xdr:to>
          <xdr:col>6</xdr:col>
          <xdr:colOff>895350</xdr:colOff>
          <xdr:row>51</xdr:row>
          <xdr:rowOff>28575</xdr:rowOff>
        </xdr:to>
        <xdr:sp macro="" textlink="">
          <xdr:nvSpPr>
            <xdr:cNvPr id="2842" name="Option Button 794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51</xdr:row>
          <xdr:rowOff>28575</xdr:rowOff>
        </xdr:from>
        <xdr:to>
          <xdr:col>6</xdr:col>
          <xdr:colOff>895350</xdr:colOff>
          <xdr:row>52</xdr:row>
          <xdr:rowOff>28575</xdr:rowOff>
        </xdr:to>
        <xdr:sp macro="" textlink="">
          <xdr:nvSpPr>
            <xdr:cNvPr id="2843" name="Option Button 795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52</xdr:row>
          <xdr:rowOff>28575</xdr:rowOff>
        </xdr:from>
        <xdr:to>
          <xdr:col>6</xdr:col>
          <xdr:colOff>895350</xdr:colOff>
          <xdr:row>53</xdr:row>
          <xdr:rowOff>28575</xdr:rowOff>
        </xdr:to>
        <xdr:sp macro="" textlink="">
          <xdr:nvSpPr>
            <xdr:cNvPr id="2844" name="Option Button 796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53</xdr:row>
          <xdr:rowOff>28575</xdr:rowOff>
        </xdr:from>
        <xdr:to>
          <xdr:col>6</xdr:col>
          <xdr:colOff>895350</xdr:colOff>
          <xdr:row>54</xdr:row>
          <xdr:rowOff>28575</xdr:rowOff>
        </xdr:to>
        <xdr:sp macro="" textlink="">
          <xdr:nvSpPr>
            <xdr:cNvPr id="2845" name="Option Button 797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54</xdr:row>
          <xdr:rowOff>28575</xdr:rowOff>
        </xdr:from>
        <xdr:to>
          <xdr:col>6</xdr:col>
          <xdr:colOff>895350</xdr:colOff>
          <xdr:row>55</xdr:row>
          <xdr:rowOff>28575</xdr:rowOff>
        </xdr:to>
        <xdr:sp macro="" textlink="">
          <xdr:nvSpPr>
            <xdr:cNvPr id="2846" name="Option Button 798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55</xdr:row>
          <xdr:rowOff>28575</xdr:rowOff>
        </xdr:from>
        <xdr:to>
          <xdr:col>6</xdr:col>
          <xdr:colOff>895350</xdr:colOff>
          <xdr:row>56</xdr:row>
          <xdr:rowOff>28575</xdr:rowOff>
        </xdr:to>
        <xdr:sp macro="" textlink="">
          <xdr:nvSpPr>
            <xdr:cNvPr id="2847" name="Option Button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45</xdr:row>
          <xdr:rowOff>9525</xdr:rowOff>
        </xdr:from>
        <xdr:to>
          <xdr:col>8</xdr:col>
          <xdr:colOff>1857375</xdr:colOff>
          <xdr:row>46</xdr:row>
          <xdr:rowOff>9525</xdr:rowOff>
        </xdr:to>
        <xdr:sp macro="" textlink="">
          <xdr:nvSpPr>
            <xdr:cNvPr id="2853" name="Option Button 805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46</xdr:row>
          <xdr:rowOff>238125</xdr:rowOff>
        </xdr:from>
        <xdr:to>
          <xdr:col>8</xdr:col>
          <xdr:colOff>1619250</xdr:colOff>
          <xdr:row>49</xdr:row>
          <xdr:rowOff>76200</xdr:rowOff>
        </xdr:to>
        <xdr:sp macro="" textlink="">
          <xdr:nvSpPr>
            <xdr:cNvPr id="2855" name="Option Button 807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標準的運賃（自社独自）の　　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48</xdr:row>
          <xdr:rowOff>238125</xdr:rowOff>
        </xdr:from>
        <xdr:to>
          <xdr:col>8</xdr:col>
          <xdr:colOff>1619250</xdr:colOff>
          <xdr:row>51</xdr:row>
          <xdr:rowOff>57150</xdr:rowOff>
        </xdr:to>
        <xdr:sp macro="" textlink="">
          <xdr:nvSpPr>
            <xdr:cNvPr id="2857" name="Option Button 809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50</xdr:row>
          <xdr:rowOff>238125</xdr:rowOff>
        </xdr:from>
        <xdr:to>
          <xdr:col>8</xdr:col>
          <xdr:colOff>1619250</xdr:colOff>
          <xdr:row>53</xdr:row>
          <xdr:rowOff>57150</xdr:rowOff>
        </xdr:to>
        <xdr:sp macro="" textlink="">
          <xdr:nvSpPr>
            <xdr:cNvPr id="2859" name="Option Button 811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52</xdr:row>
          <xdr:rowOff>238125</xdr:rowOff>
        </xdr:from>
        <xdr:to>
          <xdr:col>8</xdr:col>
          <xdr:colOff>1581150</xdr:colOff>
          <xdr:row>55</xdr:row>
          <xdr:rowOff>57150</xdr:rowOff>
        </xdr:to>
        <xdr:sp macro="" textlink="">
          <xdr:nvSpPr>
            <xdr:cNvPr id="2861" name="Option Button 813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0</xdr:rowOff>
        </xdr:from>
        <xdr:to>
          <xdr:col>9</xdr:col>
          <xdr:colOff>904875</xdr:colOff>
          <xdr:row>46</xdr:row>
          <xdr:rowOff>19050</xdr:rowOff>
        </xdr:to>
        <xdr:sp macro="" textlink="">
          <xdr:nvSpPr>
            <xdr:cNvPr id="2862" name="Option Button 814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46</xdr:row>
          <xdr:rowOff>0</xdr:rowOff>
        </xdr:from>
        <xdr:to>
          <xdr:col>10</xdr:col>
          <xdr:colOff>161925</xdr:colOff>
          <xdr:row>47</xdr:row>
          <xdr:rowOff>19050</xdr:rowOff>
        </xdr:to>
        <xdr:sp macro="" textlink="">
          <xdr:nvSpPr>
            <xdr:cNvPr id="2863" name="Option Button 815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47</xdr:row>
          <xdr:rowOff>0</xdr:rowOff>
        </xdr:from>
        <xdr:to>
          <xdr:col>9</xdr:col>
          <xdr:colOff>904875</xdr:colOff>
          <xdr:row>48</xdr:row>
          <xdr:rowOff>0</xdr:rowOff>
        </xdr:to>
        <xdr:sp macro="" textlink="">
          <xdr:nvSpPr>
            <xdr:cNvPr id="2864" name="Option Button 816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0</xdr:rowOff>
        </xdr:from>
        <xdr:to>
          <xdr:col>9</xdr:col>
          <xdr:colOff>904875</xdr:colOff>
          <xdr:row>49</xdr:row>
          <xdr:rowOff>0</xdr:rowOff>
        </xdr:to>
        <xdr:sp macro="" textlink="">
          <xdr:nvSpPr>
            <xdr:cNvPr id="2865" name="Option Button 817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49</xdr:row>
          <xdr:rowOff>0</xdr:rowOff>
        </xdr:from>
        <xdr:to>
          <xdr:col>9</xdr:col>
          <xdr:colOff>904875</xdr:colOff>
          <xdr:row>50</xdr:row>
          <xdr:rowOff>0</xdr:rowOff>
        </xdr:to>
        <xdr:sp macro="" textlink="">
          <xdr:nvSpPr>
            <xdr:cNvPr id="2866" name="Option Button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0</xdr:rowOff>
        </xdr:from>
        <xdr:to>
          <xdr:col>9</xdr:col>
          <xdr:colOff>904875</xdr:colOff>
          <xdr:row>51</xdr:row>
          <xdr:rowOff>0</xdr:rowOff>
        </xdr:to>
        <xdr:sp macro="" textlink="">
          <xdr:nvSpPr>
            <xdr:cNvPr id="2867" name="Option Button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51</xdr:row>
          <xdr:rowOff>0</xdr:rowOff>
        </xdr:from>
        <xdr:to>
          <xdr:col>9</xdr:col>
          <xdr:colOff>904875</xdr:colOff>
          <xdr:row>52</xdr:row>
          <xdr:rowOff>0</xdr:rowOff>
        </xdr:to>
        <xdr:sp macro="" textlink="">
          <xdr:nvSpPr>
            <xdr:cNvPr id="2868" name="Option Button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52</xdr:row>
          <xdr:rowOff>0</xdr:rowOff>
        </xdr:from>
        <xdr:to>
          <xdr:col>9</xdr:col>
          <xdr:colOff>904875</xdr:colOff>
          <xdr:row>53</xdr:row>
          <xdr:rowOff>0</xdr:rowOff>
        </xdr:to>
        <xdr:sp macro="" textlink="">
          <xdr:nvSpPr>
            <xdr:cNvPr id="2869" name="Option Button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53</xdr:row>
          <xdr:rowOff>0</xdr:rowOff>
        </xdr:from>
        <xdr:to>
          <xdr:col>9</xdr:col>
          <xdr:colOff>904875</xdr:colOff>
          <xdr:row>54</xdr:row>
          <xdr:rowOff>0</xdr:rowOff>
        </xdr:to>
        <xdr:sp macro="" textlink="">
          <xdr:nvSpPr>
            <xdr:cNvPr id="2870" name="Option Button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54</xdr:row>
          <xdr:rowOff>0</xdr:rowOff>
        </xdr:from>
        <xdr:to>
          <xdr:col>9</xdr:col>
          <xdr:colOff>904875</xdr:colOff>
          <xdr:row>55</xdr:row>
          <xdr:rowOff>0</xdr:rowOff>
        </xdr:to>
        <xdr:sp macro="" textlink="">
          <xdr:nvSpPr>
            <xdr:cNvPr id="2871" name="Option Button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0</xdr:rowOff>
        </xdr:from>
        <xdr:to>
          <xdr:col>9</xdr:col>
          <xdr:colOff>904875</xdr:colOff>
          <xdr:row>56</xdr:row>
          <xdr:rowOff>0</xdr:rowOff>
        </xdr:to>
        <xdr:sp macro="" textlink="">
          <xdr:nvSpPr>
            <xdr:cNvPr id="2872" name="Option Button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45</xdr:row>
          <xdr:rowOff>9525</xdr:rowOff>
        </xdr:from>
        <xdr:to>
          <xdr:col>11</xdr:col>
          <xdr:colOff>914400</xdr:colOff>
          <xdr:row>46</xdr:row>
          <xdr:rowOff>28575</xdr:rowOff>
        </xdr:to>
        <xdr:sp macro="" textlink="">
          <xdr:nvSpPr>
            <xdr:cNvPr id="2874" name="Option Button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46</xdr:row>
          <xdr:rowOff>9525</xdr:rowOff>
        </xdr:from>
        <xdr:to>
          <xdr:col>12</xdr:col>
          <xdr:colOff>180975</xdr:colOff>
          <xdr:row>47</xdr:row>
          <xdr:rowOff>28575</xdr:rowOff>
        </xdr:to>
        <xdr:sp macro="" textlink="">
          <xdr:nvSpPr>
            <xdr:cNvPr id="2875" name="Option Button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47</xdr:row>
          <xdr:rowOff>9525</xdr:rowOff>
        </xdr:from>
        <xdr:to>
          <xdr:col>11</xdr:col>
          <xdr:colOff>914400</xdr:colOff>
          <xdr:row>48</xdr:row>
          <xdr:rowOff>9525</xdr:rowOff>
        </xdr:to>
        <xdr:sp macro="" textlink="">
          <xdr:nvSpPr>
            <xdr:cNvPr id="2876" name="Option Button 828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9525</xdr:rowOff>
        </xdr:from>
        <xdr:to>
          <xdr:col>11</xdr:col>
          <xdr:colOff>914400</xdr:colOff>
          <xdr:row>49</xdr:row>
          <xdr:rowOff>9525</xdr:rowOff>
        </xdr:to>
        <xdr:sp macro="" textlink="">
          <xdr:nvSpPr>
            <xdr:cNvPr id="2877" name="Option Button 829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49</xdr:row>
          <xdr:rowOff>9525</xdr:rowOff>
        </xdr:from>
        <xdr:to>
          <xdr:col>11</xdr:col>
          <xdr:colOff>914400</xdr:colOff>
          <xdr:row>50</xdr:row>
          <xdr:rowOff>9525</xdr:rowOff>
        </xdr:to>
        <xdr:sp macro="" textlink="">
          <xdr:nvSpPr>
            <xdr:cNvPr id="2878" name="Option Button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50</xdr:row>
          <xdr:rowOff>9525</xdr:rowOff>
        </xdr:from>
        <xdr:to>
          <xdr:col>11</xdr:col>
          <xdr:colOff>914400</xdr:colOff>
          <xdr:row>51</xdr:row>
          <xdr:rowOff>9525</xdr:rowOff>
        </xdr:to>
        <xdr:sp macro="" textlink="">
          <xdr:nvSpPr>
            <xdr:cNvPr id="2879" name="Option Button 831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51</xdr:row>
          <xdr:rowOff>9525</xdr:rowOff>
        </xdr:from>
        <xdr:to>
          <xdr:col>11</xdr:col>
          <xdr:colOff>914400</xdr:colOff>
          <xdr:row>52</xdr:row>
          <xdr:rowOff>9525</xdr:rowOff>
        </xdr:to>
        <xdr:sp macro="" textlink="">
          <xdr:nvSpPr>
            <xdr:cNvPr id="2880" name="Option Button 832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52</xdr:row>
          <xdr:rowOff>9525</xdr:rowOff>
        </xdr:from>
        <xdr:to>
          <xdr:col>11</xdr:col>
          <xdr:colOff>914400</xdr:colOff>
          <xdr:row>53</xdr:row>
          <xdr:rowOff>9525</xdr:rowOff>
        </xdr:to>
        <xdr:sp macro="" textlink="">
          <xdr:nvSpPr>
            <xdr:cNvPr id="2881" name="Option Button 833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53</xdr:row>
          <xdr:rowOff>9525</xdr:rowOff>
        </xdr:from>
        <xdr:to>
          <xdr:col>11</xdr:col>
          <xdr:colOff>914400</xdr:colOff>
          <xdr:row>54</xdr:row>
          <xdr:rowOff>9525</xdr:rowOff>
        </xdr:to>
        <xdr:sp macro="" textlink="">
          <xdr:nvSpPr>
            <xdr:cNvPr id="2882" name="Option Button 834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54</xdr:row>
          <xdr:rowOff>9525</xdr:rowOff>
        </xdr:from>
        <xdr:to>
          <xdr:col>11</xdr:col>
          <xdr:colOff>914400</xdr:colOff>
          <xdr:row>55</xdr:row>
          <xdr:rowOff>9525</xdr:rowOff>
        </xdr:to>
        <xdr:sp macro="" textlink="">
          <xdr:nvSpPr>
            <xdr:cNvPr id="2883" name="Option Button 835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55</xdr:row>
          <xdr:rowOff>9525</xdr:rowOff>
        </xdr:from>
        <xdr:to>
          <xdr:col>11</xdr:col>
          <xdr:colOff>914400</xdr:colOff>
          <xdr:row>56</xdr:row>
          <xdr:rowOff>9525</xdr:rowOff>
        </xdr:to>
        <xdr:sp macro="" textlink="">
          <xdr:nvSpPr>
            <xdr:cNvPr id="2884" name="Option Button 836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63</xdr:row>
          <xdr:rowOff>0</xdr:rowOff>
        </xdr:from>
        <xdr:to>
          <xdr:col>7</xdr:col>
          <xdr:colOff>190500</xdr:colOff>
          <xdr:row>75</xdr:row>
          <xdr:rowOff>95250</xdr:rowOff>
        </xdr:to>
        <xdr:sp macro="" textlink="">
          <xdr:nvSpPr>
            <xdr:cNvPr id="2886" name="Group Box 838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63</xdr:row>
          <xdr:rowOff>0</xdr:rowOff>
        </xdr:from>
        <xdr:to>
          <xdr:col>8</xdr:col>
          <xdr:colOff>1905000</xdr:colOff>
          <xdr:row>75</xdr:row>
          <xdr:rowOff>133350</xdr:rowOff>
        </xdr:to>
        <xdr:sp macro="" textlink="">
          <xdr:nvSpPr>
            <xdr:cNvPr id="2887" name="Group Box 839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2076450</xdr:colOff>
          <xdr:row>63</xdr:row>
          <xdr:rowOff>0</xdr:rowOff>
        </xdr:from>
        <xdr:to>
          <xdr:col>10</xdr:col>
          <xdr:colOff>123825</xdr:colOff>
          <xdr:row>75</xdr:row>
          <xdr:rowOff>180975</xdr:rowOff>
        </xdr:to>
        <xdr:sp macro="" textlink="">
          <xdr:nvSpPr>
            <xdr:cNvPr id="2888" name="Group Box 840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63</xdr:row>
          <xdr:rowOff>0</xdr:rowOff>
        </xdr:from>
        <xdr:to>
          <xdr:col>12</xdr:col>
          <xdr:colOff>76200</xdr:colOff>
          <xdr:row>75</xdr:row>
          <xdr:rowOff>200025</xdr:rowOff>
        </xdr:to>
        <xdr:sp macro="" textlink="">
          <xdr:nvSpPr>
            <xdr:cNvPr id="2889" name="Group Box 841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0</xdr:rowOff>
        </xdr:from>
        <xdr:to>
          <xdr:col>6</xdr:col>
          <xdr:colOff>866775</xdr:colOff>
          <xdr:row>64</xdr:row>
          <xdr:rowOff>0</xdr:rowOff>
        </xdr:to>
        <xdr:sp macro="" textlink="">
          <xdr:nvSpPr>
            <xdr:cNvPr id="2902" name="Option Button 854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0</xdr:rowOff>
        </xdr:from>
        <xdr:to>
          <xdr:col>7</xdr:col>
          <xdr:colOff>219075</xdr:colOff>
          <xdr:row>65</xdr:row>
          <xdr:rowOff>0</xdr:rowOff>
        </xdr:to>
        <xdr:sp macro="" textlink="">
          <xdr:nvSpPr>
            <xdr:cNvPr id="2903" name="Option Button 855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0</xdr:rowOff>
        </xdr:from>
        <xdr:to>
          <xdr:col>6</xdr:col>
          <xdr:colOff>866775</xdr:colOff>
          <xdr:row>66</xdr:row>
          <xdr:rowOff>0</xdr:rowOff>
        </xdr:to>
        <xdr:sp macro="" textlink="">
          <xdr:nvSpPr>
            <xdr:cNvPr id="2904" name="Option Button 856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0</xdr:rowOff>
        </xdr:from>
        <xdr:to>
          <xdr:col>6</xdr:col>
          <xdr:colOff>866775</xdr:colOff>
          <xdr:row>67</xdr:row>
          <xdr:rowOff>0</xdr:rowOff>
        </xdr:to>
        <xdr:sp macro="" textlink="">
          <xdr:nvSpPr>
            <xdr:cNvPr id="2905" name="Option Button 857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67</xdr:row>
          <xdr:rowOff>0</xdr:rowOff>
        </xdr:from>
        <xdr:to>
          <xdr:col>6</xdr:col>
          <xdr:colOff>866775</xdr:colOff>
          <xdr:row>68</xdr:row>
          <xdr:rowOff>0</xdr:rowOff>
        </xdr:to>
        <xdr:sp macro="" textlink="">
          <xdr:nvSpPr>
            <xdr:cNvPr id="2906" name="Option Button 858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68</xdr:row>
          <xdr:rowOff>0</xdr:rowOff>
        </xdr:from>
        <xdr:to>
          <xdr:col>6</xdr:col>
          <xdr:colOff>866775</xdr:colOff>
          <xdr:row>69</xdr:row>
          <xdr:rowOff>0</xdr:rowOff>
        </xdr:to>
        <xdr:sp macro="" textlink="">
          <xdr:nvSpPr>
            <xdr:cNvPr id="2907" name="Option Button 859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0</xdr:rowOff>
        </xdr:from>
        <xdr:to>
          <xdr:col>6</xdr:col>
          <xdr:colOff>866775</xdr:colOff>
          <xdr:row>70</xdr:row>
          <xdr:rowOff>0</xdr:rowOff>
        </xdr:to>
        <xdr:sp macro="" textlink="">
          <xdr:nvSpPr>
            <xdr:cNvPr id="2908" name="Option Button 860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70</xdr:row>
          <xdr:rowOff>0</xdr:rowOff>
        </xdr:from>
        <xdr:to>
          <xdr:col>6</xdr:col>
          <xdr:colOff>866775</xdr:colOff>
          <xdr:row>71</xdr:row>
          <xdr:rowOff>0</xdr:rowOff>
        </xdr:to>
        <xdr:sp macro="" textlink="">
          <xdr:nvSpPr>
            <xdr:cNvPr id="2909" name="Option Button 861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0</xdr:rowOff>
        </xdr:from>
        <xdr:to>
          <xdr:col>6</xdr:col>
          <xdr:colOff>866775</xdr:colOff>
          <xdr:row>72</xdr:row>
          <xdr:rowOff>0</xdr:rowOff>
        </xdr:to>
        <xdr:sp macro="" textlink="">
          <xdr:nvSpPr>
            <xdr:cNvPr id="2910" name="Option Button 862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0</xdr:rowOff>
        </xdr:from>
        <xdr:to>
          <xdr:col>6</xdr:col>
          <xdr:colOff>866775</xdr:colOff>
          <xdr:row>73</xdr:row>
          <xdr:rowOff>0</xdr:rowOff>
        </xdr:to>
        <xdr:sp macro="" textlink="">
          <xdr:nvSpPr>
            <xdr:cNvPr id="2911" name="Option Button 863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73</xdr:row>
          <xdr:rowOff>0</xdr:rowOff>
        </xdr:from>
        <xdr:to>
          <xdr:col>6</xdr:col>
          <xdr:colOff>866775</xdr:colOff>
          <xdr:row>74</xdr:row>
          <xdr:rowOff>0</xdr:rowOff>
        </xdr:to>
        <xdr:sp macro="" textlink="">
          <xdr:nvSpPr>
            <xdr:cNvPr id="2912" name="Option Button 864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63</xdr:row>
          <xdr:rowOff>0</xdr:rowOff>
        </xdr:from>
        <xdr:to>
          <xdr:col>8</xdr:col>
          <xdr:colOff>1800225</xdr:colOff>
          <xdr:row>64</xdr:row>
          <xdr:rowOff>0</xdr:rowOff>
        </xdr:to>
        <xdr:sp macro="" textlink="">
          <xdr:nvSpPr>
            <xdr:cNvPr id="2914" name="Option Button 866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64</xdr:row>
          <xdr:rowOff>238125</xdr:rowOff>
        </xdr:from>
        <xdr:to>
          <xdr:col>8</xdr:col>
          <xdr:colOff>1581150</xdr:colOff>
          <xdr:row>67</xdr:row>
          <xdr:rowOff>57150</xdr:rowOff>
        </xdr:to>
        <xdr:sp macro="" textlink="">
          <xdr:nvSpPr>
            <xdr:cNvPr id="2916" name="Option Button 868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標準的運賃（自社独自）の　　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66</xdr:row>
          <xdr:rowOff>238125</xdr:rowOff>
        </xdr:from>
        <xdr:to>
          <xdr:col>8</xdr:col>
          <xdr:colOff>1581150</xdr:colOff>
          <xdr:row>69</xdr:row>
          <xdr:rowOff>57150</xdr:rowOff>
        </xdr:to>
        <xdr:sp macro="" textlink="">
          <xdr:nvSpPr>
            <xdr:cNvPr id="2918" name="Option Button 870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68</xdr:row>
          <xdr:rowOff>238125</xdr:rowOff>
        </xdr:from>
        <xdr:to>
          <xdr:col>8</xdr:col>
          <xdr:colOff>1581150</xdr:colOff>
          <xdr:row>71</xdr:row>
          <xdr:rowOff>57150</xdr:rowOff>
        </xdr:to>
        <xdr:sp macro="" textlink="">
          <xdr:nvSpPr>
            <xdr:cNvPr id="2920" name="Option Button 872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70</xdr:row>
          <xdr:rowOff>238125</xdr:rowOff>
        </xdr:from>
        <xdr:to>
          <xdr:col>8</xdr:col>
          <xdr:colOff>1543050</xdr:colOff>
          <xdr:row>73</xdr:row>
          <xdr:rowOff>57150</xdr:rowOff>
        </xdr:to>
        <xdr:sp macro="" textlink="">
          <xdr:nvSpPr>
            <xdr:cNvPr id="2922" name="Option Button 874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0</xdr:rowOff>
        </xdr:from>
        <xdr:to>
          <xdr:col>9</xdr:col>
          <xdr:colOff>866775</xdr:colOff>
          <xdr:row>64</xdr:row>
          <xdr:rowOff>0</xdr:rowOff>
        </xdr:to>
        <xdr:sp macro="" textlink="">
          <xdr:nvSpPr>
            <xdr:cNvPr id="2924" name="Option Button 876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0</xdr:rowOff>
        </xdr:from>
        <xdr:to>
          <xdr:col>10</xdr:col>
          <xdr:colOff>142875</xdr:colOff>
          <xdr:row>65</xdr:row>
          <xdr:rowOff>0</xdr:rowOff>
        </xdr:to>
        <xdr:sp macro="" textlink="">
          <xdr:nvSpPr>
            <xdr:cNvPr id="2925" name="Option Button 877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9</xdr:col>
          <xdr:colOff>866775</xdr:colOff>
          <xdr:row>66</xdr:row>
          <xdr:rowOff>0</xdr:rowOff>
        </xdr:to>
        <xdr:sp macro="" textlink="">
          <xdr:nvSpPr>
            <xdr:cNvPr id="2926" name="Option Button 878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0</xdr:rowOff>
        </xdr:from>
        <xdr:to>
          <xdr:col>9</xdr:col>
          <xdr:colOff>866775</xdr:colOff>
          <xdr:row>67</xdr:row>
          <xdr:rowOff>0</xdr:rowOff>
        </xdr:to>
        <xdr:sp macro="" textlink="">
          <xdr:nvSpPr>
            <xdr:cNvPr id="2927" name="Option Button 879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9</xdr:col>
          <xdr:colOff>866775</xdr:colOff>
          <xdr:row>68</xdr:row>
          <xdr:rowOff>0</xdr:rowOff>
        </xdr:to>
        <xdr:sp macro="" textlink="">
          <xdr:nvSpPr>
            <xdr:cNvPr id="2928" name="Option Button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68</xdr:row>
          <xdr:rowOff>0</xdr:rowOff>
        </xdr:from>
        <xdr:to>
          <xdr:col>9</xdr:col>
          <xdr:colOff>866775</xdr:colOff>
          <xdr:row>69</xdr:row>
          <xdr:rowOff>0</xdr:rowOff>
        </xdr:to>
        <xdr:sp macro="" textlink="">
          <xdr:nvSpPr>
            <xdr:cNvPr id="2929" name="Option Button 881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0</xdr:rowOff>
        </xdr:from>
        <xdr:to>
          <xdr:col>9</xdr:col>
          <xdr:colOff>866775</xdr:colOff>
          <xdr:row>70</xdr:row>
          <xdr:rowOff>0</xdr:rowOff>
        </xdr:to>
        <xdr:sp macro="" textlink="">
          <xdr:nvSpPr>
            <xdr:cNvPr id="2930" name="Option Button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70</xdr:row>
          <xdr:rowOff>0</xdr:rowOff>
        </xdr:from>
        <xdr:to>
          <xdr:col>9</xdr:col>
          <xdr:colOff>866775</xdr:colOff>
          <xdr:row>71</xdr:row>
          <xdr:rowOff>0</xdr:rowOff>
        </xdr:to>
        <xdr:sp macro="" textlink="">
          <xdr:nvSpPr>
            <xdr:cNvPr id="2931" name="Option Button 883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71</xdr:row>
          <xdr:rowOff>0</xdr:rowOff>
        </xdr:from>
        <xdr:to>
          <xdr:col>9</xdr:col>
          <xdr:colOff>866775</xdr:colOff>
          <xdr:row>72</xdr:row>
          <xdr:rowOff>0</xdr:rowOff>
        </xdr:to>
        <xdr:sp macro="" textlink="">
          <xdr:nvSpPr>
            <xdr:cNvPr id="2932" name="Option Button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72</xdr:row>
          <xdr:rowOff>0</xdr:rowOff>
        </xdr:from>
        <xdr:to>
          <xdr:col>9</xdr:col>
          <xdr:colOff>866775</xdr:colOff>
          <xdr:row>73</xdr:row>
          <xdr:rowOff>0</xdr:rowOff>
        </xdr:to>
        <xdr:sp macro="" textlink="">
          <xdr:nvSpPr>
            <xdr:cNvPr id="2933" name="Option Button 885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9</xdr:col>
          <xdr:colOff>866775</xdr:colOff>
          <xdr:row>74</xdr:row>
          <xdr:rowOff>0</xdr:rowOff>
        </xdr:to>
        <xdr:sp macro="" textlink="">
          <xdr:nvSpPr>
            <xdr:cNvPr id="2934" name="Option Button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63</xdr:row>
          <xdr:rowOff>0</xdr:rowOff>
        </xdr:from>
        <xdr:to>
          <xdr:col>11</xdr:col>
          <xdr:colOff>866775</xdr:colOff>
          <xdr:row>64</xdr:row>
          <xdr:rowOff>0</xdr:rowOff>
        </xdr:to>
        <xdr:sp macro="" textlink="">
          <xdr:nvSpPr>
            <xdr:cNvPr id="2936" name="Option Button 888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0</xdr:rowOff>
        </xdr:from>
        <xdr:to>
          <xdr:col>12</xdr:col>
          <xdr:colOff>76200</xdr:colOff>
          <xdr:row>65</xdr:row>
          <xdr:rowOff>0</xdr:rowOff>
        </xdr:to>
        <xdr:sp macro="" textlink="">
          <xdr:nvSpPr>
            <xdr:cNvPr id="2937" name="Option Button 889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65</xdr:row>
          <xdr:rowOff>0</xdr:rowOff>
        </xdr:from>
        <xdr:to>
          <xdr:col>11</xdr:col>
          <xdr:colOff>866775</xdr:colOff>
          <xdr:row>66</xdr:row>
          <xdr:rowOff>0</xdr:rowOff>
        </xdr:to>
        <xdr:sp macro="" textlink="">
          <xdr:nvSpPr>
            <xdr:cNvPr id="2938" name="Option Button 890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66</xdr:row>
          <xdr:rowOff>0</xdr:rowOff>
        </xdr:from>
        <xdr:to>
          <xdr:col>11</xdr:col>
          <xdr:colOff>866775</xdr:colOff>
          <xdr:row>67</xdr:row>
          <xdr:rowOff>0</xdr:rowOff>
        </xdr:to>
        <xdr:sp macro="" textlink="">
          <xdr:nvSpPr>
            <xdr:cNvPr id="2939" name="Option Button 891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67</xdr:row>
          <xdr:rowOff>0</xdr:rowOff>
        </xdr:from>
        <xdr:to>
          <xdr:col>11</xdr:col>
          <xdr:colOff>866775</xdr:colOff>
          <xdr:row>68</xdr:row>
          <xdr:rowOff>0</xdr:rowOff>
        </xdr:to>
        <xdr:sp macro="" textlink="">
          <xdr:nvSpPr>
            <xdr:cNvPr id="2940" name="Option Button 892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68</xdr:row>
          <xdr:rowOff>0</xdr:rowOff>
        </xdr:from>
        <xdr:to>
          <xdr:col>11</xdr:col>
          <xdr:colOff>866775</xdr:colOff>
          <xdr:row>69</xdr:row>
          <xdr:rowOff>0</xdr:rowOff>
        </xdr:to>
        <xdr:sp macro="" textlink="">
          <xdr:nvSpPr>
            <xdr:cNvPr id="2941" name="Option Button 893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69</xdr:row>
          <xdr:rowOff>0</xdr:rowOff>
        </xdr:from>
        <xdr:to>
          <xdr:col>11</xdr:col>
          <xdr:colOff>866775</xdr:colOff>
          <xdr:row>70</xdr:row>
          <xdr:rowOff>0</xdr:rowOff>
        </xdr:to>
        <xdr:sp macro="" textlink="">
          <xdr:nvSpPr>
            <xdr:cNvPr id="2942" name="Option Button 894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70</xdr:row>
          <xdr:rowOff>0</xdr:rowOff>
        </xdr:from>
        <xdr:to>
          <xdr:col>11</xdr:col>
          <xdr:colOff>866775</xdr:colOff>
          <xdr:row>71</xdr:row>
          <xdr:rowOff>0</xdr:rowOff>
        </xdr:to>
        <xdr:sp macro="" textlink="">
          <xdr:nvSpPr>
            <xdr:cNvPr id="2943" name="Option Button 895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71</xdr:row>
          <xdr:rowOff>0</xdr:rowOff>
        </xdr:from>
        <xdr:to>
          <xdr:col>11</xdr:col>
          <xdr:colOff>866775</xdr:colOff>
          <xdr:row>72</xdr:row>
          <xdr:rowOff>0</xdr:rowOff>
        </xdr:to>
        <xdr:sp macro="" textlink="">
          <xdr:nvSpPr>
            <xdr:cNvPr id="2944" name="Option Button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72</xdr:row>
          <xdr:rowOff>0</xdr:rowOff>
        </xdr:from>
        <xdr:to>
          <xdr:col>11</xdr:col>
          <xdr:colOff>866775</xdr:colOff>
          <xdr:row>73</xdr:row>
          <xdr:rowOff>0</xdr:rowOff>
        </xdr:to>
        <xdr:sp macro="" textlink="">
          <xdr:nvSpPr>
            <xdr:cNvPr id="2945" name="Option Button 897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73</xdr:row>
          <xdr:rowOff>0</xdr:rowOff>
        </xdr:from>
        <xdr:to>
          <xdr:col>11</xdr:col>
          <xdr:colOff>866775</xdr:colOff>
          <xdr:row>74</xdr:row>
          <xdr:rowOff>0</xdr:rowOff>
        </xdr:to>
        <xdr:sp macro="" textlink="">
          <xdr:nvSpPr>
            <xdr:cNvPr id="2946" name="Option Button 898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81</xdr:row>
          <xdr:rowOff>0</xdr:rowOff>
        </xdr:from>
        <xdr:to>
          <xdr:col>7</xdr:col>
          <xdr:colOff>190500</xdr:colOff>
          <xdr:row>93</xdr:row>
          <xdr:rowOff>123825</xdr:rowOff>
        </xdr:to>
        <xdr:sp macro="" textlink="">
          <xdr:nvSpPr>
            <xdr:cNvPr id="2948" name="Group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81</xdr:row>
          <xdr:rowOff>0</xdr:rowOff>
        </xdr:from>
        <xdr:to>
          <xdr:col>8</xdr:col>
          <xdr:colOff>1924050</xdr:colOff>
          <xdr:row>93</xdr:row>
          <xdr:rowOff>180975</xdr:rowOff>
        </xdr:to>
        <xdr:sp macro="" textlink="">
          <xdr:nvSpPr>
            <xdr:cNvPr id="2949" name="Group Box 901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2066925</xdr:colOff>
          <xdr:row>81</xdr:row>
          <xdr:rowOff>0</xdr:rowOff>
        </xdr:from>
        <xdr:to>
          <xdr:col>10</xdr:col>
          <xdr:colOff>142875</xdr:colOff>
          <xdr:row>93</xdr:row>
          <xdr:rowOff>180975</xdr:rowOff>
        </xdr:to>
        <xdr:sp macro="" textlink="">
          <xdr:nvSpPr>
            <xdr:cNvPr id="2950" name="Group Box 902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81</xdr:row>
          <xdr:rowOff>0</xdr:rowOff>
        </xdr:from>
        <xdr:to>
          <xdr:col>12</xdr:col>
          <xdr:colOff>38100</xdr:colOff>
          <xdr:row>93</xdr:row>
          <xdr:rowOff>180975</xdr:rowOff>
        </xdr:to>
        <xdr:sp macro="" textlink="">
          <xdr:nvSpPr>
            <xdr:cNvPr id="2951" name="Group Box 903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81</xdr:row>
          <xdr:rowOff>0</xdr:rowOff>
        </xdr:from>
        <xdr:to>
          <xdr:col>6</xdr:col>
          <xdr:colOff>866775</xdr:colOff>
          <xdr:row>82</xdr:row>
          <xdr:rowOff>9525</xdr:rowOff>
        </xdr:to>
        <xdr:sp macro="" textlink="">
          <xdr:nvSpPr>
            <xdr:cNvPr id="2952" name="Option Button 904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82</xdr:row>
          <xdr:rowOff>0</xdr:rowOff>
        </xdr:from>
        <xdr:to>
          <xdr:col>7</xdr:col>
          <xdr:colOff>200025</xdr:colOff>
          <xdr:row>83</xdr:row>
          <xdr:rowOff>9525</xdr:rowOff>
        </xdr:to>
        <xdr:sp macro="" textlink="">
          <xdr:nvSpPr>
            <xdr:cNvPr id="2953" name="Option Button 905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0</xdr:rowOff>
        </xdr:from>
        <xdr:to>
          <xdr:col>6</xdr:col>
          <xdr:colOff>866775</xdr:colOff>
          <xdr:row>84</xdr:row>
          <xdr:rowOff>0</xdr:rowOff>
        </xdr:to>
        <xdr:sp macro="" textlink="">
          <xdr:nvSpPr>
            <xdr:cNvPr id="2954" name="Option Button 906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0</xdr:rowOff>
        </xdr:from>
        <xdr:to>
          <xdr:col>6</xdr:col>
          <xdr:colOff>866775</xdr:colOff>
          <xdr:row>85</xdr:row>
          <xdr:rowOff>0</xdr:rowOff>
        </xdr:to>
        <xdr:sp macro="" textlink="">
          <xdr:nvSpPr>
            <xdr:cNvPr id="2955" name="Option Button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85</xdr:row>
          <xdr:rowOff>0</xdr:rowOff>
        </xdr:from>
        <xdr:to>
          <xdr:col>6</xdr:col>
          <xdr:colOff>866775</xdr:colOff>
          <xdr:row>86</xdr:row>
          <xdr:rowOff>0</xdr:rowOff>
        </xdr:to>
        <xdr:sp macro="" textlink="">
          <xdr:nvSpPr>
            <xdr:cNvPr id="2956" name="Option Button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86</xdr:row>
          <xdr:rowOff>0</xdr:rowOff>
        </xdr:from>
        <xdr:to>
          <xdr:col>6</xdr:col>
          <xdr:colOff>866775</xdr:colOff>
          <xdr:row>87</xdr:row>
          <xdr:rowOff>0</xdr:rowOff>
        </xdr:to>
        <xdr:sp macro="" textlink="">
          <xdr:nvSpPr>
            <xdr:cNvPr id="2957" name="Option Button 909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87</xdr:row>
          <xdr:rowOff>0</xdr:rowOff>
        </xdr:from>
        <xdr:to>
          <xdr:col>6</xdr:col>
          <xdr:colOff>866775</xdr:colOff>
          <xdr:row>88</xdr:row>
          <xdr:rowOff>0</xdr:rowOff>
        </xdr:to>
        <xdr:sp macro="" textlink="">
          <xdr:nvSpPr>
            <xdr:cNvPr id="2958" name="Option Button 910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88</xdr:row>
          <xdr:rowOff>0</xdr:rowOff>
        </xdr:from>
        <xdr:to>
          <xdr:col>6</xdr:col>
          <xdr:colOff>866775</xdr:colOff>
          <xdr:row>89</xdr:row>
          <xdr:rowOff>0</xdr:rowOff>
        </xdr:to>
        <xdr:sp macro="" textlink="">
          <xdr:nvSpPr>
            <xdr:cNvPr id="2959" name="Option Button 911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89</xdr:row>
          <xdr:rowOff>0</xdr:rowOff>
        </xdr:from>
        <xdr:to>
          <xdr:col>6</xdr:col>
          <xdr:colOff>866775</xdr:colOff>
          <xdr:row>90</xdr:row>
          <xdr:rowOff>0</xdr:rowOff>
        </xdr:to>
        <xdr:sp macro="" textlink="">
          <xdr:nvSpPr>
            <xdr:cNvPr id="2960" name="Option Button 912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90</xdr:row>
          <xdr:rowOff>0</xdr:rowOff>
        </xdr:from>
        <xdr:to>
          <xdr:col>6</xdr:col>
          <xdr:colOff>866775</xdr:colOff>
          <xdr:row>91</xdr:row>
          <xdr:rowOff>0</xdr:rowOff>
        </xdr:to>
        <xdr:sp macro="" textlink="">
          <xdr:nvSpPr>
            <xdr:cNvPr id="2961" name="Option Button 913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91</xdr:row>
          <xdr:rowOff>0</xdr:rowOff>
        </xdr:from>
        <xdr:to>
          <xdr:col>6</xdr:col>
          <xdr:colOff>866775</xdr:colOff>
          <xdr:row>92</xdr:row>
          <xdr:rowOff>0</xdr:rowOff>
        </xdr:to>
        <xdr:sp macro="" textlink="">
          <xdr:nvSpPr>
            <xdr:cNvPr id="2962" name="Option Button 914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81</xdr:row>
          <xdr:rowOff>0</xdr:rowOff>
        </xdr:from>
        <xdr:to>
          <xdr:col>8</xdr:col>
          <xdr:colOff>1800225</xdr:colOff>
          <xdr:row>82</xdr:row>
          <xdr:rowOff>9525</xdr:rowOff>
        </xdr:to>
        <xdr:sp macro="" textlink="">
          <xdr:nvSpPr>
            <xdr:cNvPr id="2964" name="Option Button 916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82</xdr:row>
          <xdr:rowOff>238125</xdr:rowOff>
        </xdr:from>
        <xdr:to>
          <xdr:col>8</xdr:col>
          <xdr:colOff>1581150</xdr:colOff>
          <xdr:row>85</xdr:row>
          <xdr:rowOff>66675</xdr:rowOff>
        </xdr:to>
        <xdr:sp macro="" textlink="">
          <xdr:nvSpPr>
            <xdr:cNvPr id="2966" name="Option Button 918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標準的運賃（自社独自）の　　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84</xdr:row>
          <xdr:rowOff>238125</xdr:rowOff>
        </xdr:from>
        <xdr:to>
          <xdr:col>8</xdr:col>
          <xdr:colOff>1581150</xdr:colOff>
          <xdr:row>87</xdr:row>
          <xdr:rowOff>57150</xdr:rowOff>
        </xdr:to>
        <xdr:sp macro="" textlink="">
          <xdr:nvSpPr>
            <xdr:cNvPr id="2968" name="Option Button 920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86</xdr:row>
          <xdr:rowOff>238125</xdr:rowOff>
        </xdr:from>
        <xdr:to>
          <xdr:col>8</xdr:col>
          <xdr:colOff>1581150</xdr:colOff>
          <xdr:row>89</xdr:row>
          <xdr:rowOff>57150</xdr:rowOff>
        </xdr:to>
        <xdr:sp macro="" textlink="">
          <xdr:nvSpPr>
            <xdr:cNvPr id="2970" name="Option Button 922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88</xdr:row>
          <xdr:rowOff>238125</xdr:rowOff>
        </xdr:from>
        <xdr:to>
          <xdr:col>8</xdr:col>
          <xdr:colOff>1533525</xdr:colOff>
          <xdr:row>91</xdr:row>
          <xdr:rowOff>57150</xdr:rowOff>
        </xdr:to>
        <xdr:sp macro="" textlink="">
          <xdr:nvSpPr>
            <xdr:cNvPr id="2972" name="Option Button 924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81</xdr:row>
          <xdr:rowOff>0</xdr:rowOff>
        </xdr:from>
        <xdr:to>
          <xdr:col>9</xdr:col>
          <xdr:colOff>866775</xdr:colOff>
          <xdr:row>82</xdr:row>
          <xdr:rowOff>9525</xdr:rowOff>
        </xdr:to>
        <xdr:sp macro="" textlink="">
          <xdr:nvSpPr>
            <xdr:cNvPr id="2975" name="Option Button 927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0</xdr:rowOff>
        </xdr:from>
        <xdr:to>
          <xdr:col>10</xdr:col>
          <xdr:colOff>133350</xdr:colOff>
          <xdr:row>83</xdr:row>
          <xdr:rowOff>9525</xdr:rowOff>
        </xdr:to>
        <xdr:sp macro="" textlink="">
          <xdr:nvSpPr>
            <xdr:cNvPr id="2976" name="Option Button 928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9</xdr:col>
          <xdr:colOff>866775</xdr:colOff>
          <xdr:row>84</xdr:row>
          <xdr:rowOff>0</xdr:rowOff>
        </xdr:to>
        <xdr:sp macro="" textlink="">
          <xdr:nvSpPr>
            <xdr:cNvPr id="2977" name="Option Button 929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9</xdr:col>
          <xdr:colOff>866775</xdr:colOff>
          <xdr:row>85</xdr:row>
          <xdr:rowOff>0</xdr:rowOff>
        </xdr:to>
        <xdr:sp macro="" textlink="">
          <xdr:nvSpPr>
            <xdr:cNvPr id="2978" name="Option Button 930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9</xdr:col>
          <xdr:colOff>866775</xdr:colOff>
          <xdr:row>86</xdr:row>
          <xdr:rowOff>0</xdr:rowOff>
        </xdr:to>
        <xdr:sp macro="" textlink="">
          <xdr:nvSpPr>
            <xdr:cNvPr id="2979" name="Option Button 931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9</xdr:col>
          <xdr:colOff>866775</xdr:colOff>
          <xdr:row>87</xdr:row>
          <xdr:rowOff>0</xdr:rowOff>
        </xdr:to>
        <xdr:sp macro="" textlink="">
          <xdr:nvSpPr>
            <xdr:cNvPr id="2980" name="Option Button 932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0</xdr:rowOff>
        </xdr:from>
        <xdr:to>
          <xdr:col>9</xdr:col>
          <xdr:colOff>866775</xdr:colOff>
          <xdr:row>88</xdr:row>
          <xdr:rowOff>0</xdr:rowOff>
        </xdr:to>
        <xdr:sp macro="" textlink="">
          <xdr:nvSpPr>
            <xdr:cNvPr id="2981" name="Option Button 933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0</xdr:rowOff>
        </xdr:from>
        <xdr:to>
          <xdr:col>9</xdr:col>
          <xdr:colOff>866775</xdr:colOff>
          <xdr:row>89</xdr:row>
          <xdr:rowOff>0</xdr:rowOff>
        </xdr:to>
        <xdr:sp macro="" textlink="">
          <xdr:nvSpPr>
            <xdr:cNvPr id="2982" name="Option Button 934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0</xdr:rowOff>
        </xdr:from>
        <xdr:to>
          <xdr:col>9</xdr:col>
          <xdr:colOff>866775</xdr:colOff>
          <xdr:row>90</xdr:row>
          <xdr:rowOff>0</xdr:rowOff>
        </xdr:to>
        <xdr:sp macro="" textlink="">
          <xdr:nvSpPr>
            <xdr:cNvPr id="2983" name="Option Button 935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0</xdr:rowOff>
        </xdr:from>
        <xdr:to>
          <xdr:col>9</xdr:col>
          <xdr:colOff>866775</xdr:colOff>
          <xdr:row>91</xdr:row>
          <xdr:rowOff>0</xdr:rowOff>
        </xdr:to>
        <xdr:sp macro="" textlink="">
          <xdr:nvSpPr>
            <xdr:cNvPr id="2984" name="Option Button 936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0</xdr:rowOff>
        </xdr:from>
        <xdr:to>
          <xdr:col>9</xdr:col>
          <xdr:colOff>866775</xdr:colOff>
          <xdr:row>92</xdr:row>
          <xdr:rowOff>0</xdr:rowOff>
        </xdr:to>
        <xdr:sp macro="" textlink="">
          <xdr:nvSpPr>
            <xdr:cNvPr id="2985" name="Option Button 937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81</xdr:row>
          <xdr:rowOff>0</xdr:rowOff>
        </xdr:from>
        <xdr:to>
          <xdr:col>11</xdr:col>
          <xdr:colOff>866775</xdr:colOff>
          <xdr:row>82</xdr:row>
          <xdr:rowOff>9525</xdr:rowOff>
        </xdr:to>
        <xdr:sp macro="" textlink="">
          <xdr:nvSpPr>
            <xdr:cNvPr id="2987" name="Option Button 939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82</xdr:row>
          <xdr:rowOff>0</xdr:rowOff>
        </xdr:from>
        <xdr:to>
          <xdr:col>12</xdr:col>
          <xdr:colOff>190500</xdr:colOff>
          <xdr:row>83</xdr:row>
          <xdr:rowOff>9525</xdr:rowOff>
        </xdr:to>
        <xdr:sp macro="" textlink="">
          <xdr:nvSpPr>
            <xdr:cNvPr id="2988" name="Option Button 940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83</xdr:row>
          <xdr:rowOff>0</xdr:rowOff>
        </xdr:from>
        <xdr:to>
          <xdr:col>11</xdr:col>
          <xdr:colOff>866775</xdr:colOff>
          <xdr:row>84</xdr:row>
          <xdr:rowOff>0</xdr:rowOff>
        </xdr:to>
        <xdr:sp macro="" textlink="">
          <xdr:nvSpPr>
            <xdr:cNvPr id="2989" name="Option Button 941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84</xdr:row>
          <xdr:rowOff>0</xdr:rowOff>
        </xdr:from>
        <xdr:to>
          <xdr:col>11</xdr:col>
          <xdr:colOff>866775</xdr:colOff>
          <xdr:row>85</xdr:row>
          <xdr:rowOff>0</xdr:rowOff>
        </xdr:to>
        <xdr:sp macro="" textlink="">
          <xdr:nvSpPr>
            <xdr:cNvPr id="2990" name="Option Button 942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85</xdr:row>
          <xdr:rowOff>0</xdr:rowOff>
        </xdr:from>
        <xdr:to>
          <xdr:col>11</xdr:col>
          <xdr:colOff>866775</xdr:colOff>
          <xdr:row>86</xdr:row>
          <xdr:rowOff>0</xdr:rowOff>
        </xdr:to>
        <xdr:sp macro="" textlink="">
          <xdr:nvSpPr>
            <xdr:cNvPr id="2991" name="Option Button 943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86</xdr:row>
          <xdr:rowOff>0</xdr:rowOff>
        </xdr:from>
        <xdr:to>
          <xdr:col>11</xdr:col>
          <xdr:colOff>866775</xdr:colOff>
          <xdr:row>87</xdr:row>
          <xdr:rowOff>0</xdr:rowOff>
        </xdr:to>
        <xdr:sp macro="" textlink="">
          <xdr:nvSpPr>
            <xdr:cNvPr id="2992" name="Option Button 944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87</xdr:row>
          <xdr:rowOff>0</xdr:rowOff>
        </xdr:from>
        <xdr:to>
          <xdr:col>11</xdr:col>
          <xdr:colOff>866775</xdr:colOff>
          <xdr:row>88</xdr:row>
          <xdr:rowOff>0</xdr:rowOff>
        </xdr:to>
        <xdr:sp macro="" textlink="">
          <xdr:nvSpPr>
            <xdr:cNvPr id="2993" name="Option Button 945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88</xdr:row>
          <xdr:rowOff>0</xdr:rowOff>
        </xdr:from>
        <xdr:to>
          <xdr:col>11</xdr:col>
          <xdr:colOff>866775</xdr:colOff>
          <xdr:row>89</xdr:row>
          <xdr:rowOff>0</xdr:rowOff>
        </xdr:to>
        <xdr:sp macro="" textlink="">
          <xdr:nvSpPr>
            <xdr:cNvPr id="2994" name="Option Button 946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89</xdr:row>
          <xdr:rowOff>0</xdr:rowOff>
        </xdr:from>
        <xdr:to>
          <xdr:col>11</xdr:col>
          <xdr:colOff>866775</xdr:colOff>
          <xdr:row>90</xdr:row>
          <xdr:rowOff>0</xdr:rowOff>
        </xdr:to>
        <xdr:sp macro="" textlink="">
          <xdr:nvSpPr>
            <xdr:cNvPr id="2995" name="Option Button 947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90</xdr:row>
          <xdr:rowOff>0</xdr:rowOff>
        </xdr:from>
        <xdr:to>
          <xdr:col>11</xdr:col>
          <xdr:colOff>866775</xdr:colOff>
          <xdr:row>91</xdr:row>
          <xdr:rowOff>0</xdr:rowOff>
        </xdr:to>
        <xdr:sp macro="" textlink="">
          <xdr:nvSpPr>
            <xdr:cNvPr id="2996" name="Option Button 948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91</xdr:row>
          <xdr:rowOff>0</xdr:rowOff>
        </xdr:from>
        <xdr:to>
          <xdr:col>11</xdr:col>
          <xdr:colOff>866775</xdr:colOff>
          <xdr:row>92</xdr:row>
          <xdr:rowOff>0</xdr:rowOff>
        </xdr:to>
        <xdr:sp macro="" textlink="">
          <xdr:nvSpPr>
            <xdr:cNvPr id="2997" name="Option Button 949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20</xdr:row>
          <xdr:rowOff>238125</xdr:rowOff>
        </xdr:from>
        <xdr:ext cx="1247775" cy="238125"/>
        <xdr:sp macro="" textlink="">
          <xdr:nvSpPr>
            <xdr:cNvPr id="2999" name="Option Button 951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503D392-D5C9-47D6-982D-E263318BD3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R6標準的運賃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21</xdr:row>
          <xdr:rowOff>238125</xdr:rowOff>
        </xdr:from>
        <xdr:ext cx="1247775" cy="238125"/>
        <xdr:sp macro="" textlink="">
          <xdr:nvSpPr>
            <xdr:cNvPr id="3000" name="Option Button 952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3ABCD278-5410-4634-B07E-98C9A406C5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R2標準的運賃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22</xdr:row>
          <xdr:rowOff>238125</xdr:rowOff>
        </xdr:from>
        <xdr:ext cx="1247775" cy="238125"/>
        <xdr:sp macro="" textlink="">
          <xdr:nvSpPr>
            <xdr:cNvPr id="3001" name="Option Button 953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572254F8-A2D5-40A1-9258-1C5792B2FE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23</xdr:row>
          <xdr:rowOff>238125</xdr:rowOff>
        </xdr:from>
        <xdr:ext cx="1247775" cy="238125"/>
        <xdr:sp macro="" textlink="">
          <xdr:nvSpPr>
            <xdr:cNvPr id="3002" name="Option Button 954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6C914244-2CE7-4DE4-A8E0-F208B27610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38</xdr:row>
          <xdr:rowOff>238125</xdr:rowOff>
        </xdr:from>
        <xdr:ext cx="1247775" cy="238125"/>
        <xdr:sp macro="" textlink="">
          <xdr:nvSpPr>
            <xdr:cNvPr id="3003" name="Option Button 955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D4DC7A55-56B1-4DF6-AAD1-7436B6538A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R6標準的運賃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39</xdr:row>
          <xdr:rowOff>238125</xdr:rowOff>
        </xdr:from>
        <xdr:ext cx="1247775" cy="238125"/>
        <xdr:sp macro="" textlink="">
          <xdr:nvSpPr>
            <xdr:cNvPr id="3004" name="Option Button 956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249DD6EB-06AB-4AF3-992B-DBC46BAD7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R2標準的運賃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40</xdr:row>
          <xdr:rowOff>238125</xdr:rowOff>
        </xdr:from>
        <xdr:ext cx="1247775" cy="238125"/>
        <xdr:sp macro="" textlink="">
          <xdr:nvSpPr>
            <xdr:cNvPr id="3005" name="Option Button 957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6BBBF4B4-0CDB-4ECF-8966-E01EC9306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41</xdr:row>
          <xdr:rowOff>238125</xdr:rowOff>
        </xdr:from>
        <xdr:ext cx="1247775" cy="238125"/>
        <xdr:sp macro="" textlink="">
          <xdr:nvSpPr>
            <xdr:cNvPr id="3006" name="Option Button 958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50905772-1D22-4ADF-96E3-3CD3F1B17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56</xdr:row>
          <xdr:rowOff>238125</xdr:rowOff>
        </xdr:from>
        <xdr:ext cx="1247775" cy="238125"/>
        <xdr:sp macro="" textlink="">
          <xdr:nvSpPr>
            <xdr:cNvPr id="3007" name="Option Button 959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6BD08555-D731-4DB9-AD0A-8BD726C5C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R6標準的運賃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57</xdr:row>
          <xdr:rowOff>238125</xdr:rowOff>
        </xdr:from>
        <xdr:ext cx="1247775" cy="238125"/>
        <xdr:sp macro="" textlink="">
          <xdr:nvSpPr>
            <xdr:cNvPr id="3008" name="Option Button 960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A30E96DE-2D87-4AA0-8046-4C76D0197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R2標準的運賃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58</xdr:row>
          <xdr:rowOff>238125</xdr:rowOff>
        </xdr:from>
        <xdr:ext cx="1247775" cy="238125"/>
        <xdr:sp macro="" textlink="">
          <xdr:nvSpPr>
            <xdr:cNvPr id="3009" name="Option Button 961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C0E2500A-6B02-4C96-9A98-A05AB8C8D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59</xdr:row>
          <xdr:rowOff>238125</xdr:rowOff>
        </xdr:from>
        <xdr:ext cx="1247775" cy="238125"/>
        <xdr:sp macro="" textlink="">
          <xdr:nvSpPr>
            <xdr:cNvPr id="3010" name="Option Button 962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596E8DAE-882A-45B8-BF38-FD37D5BC7F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74</xdr:row>
          <xdr:rowOff>238125</xdr:rowOff>
        </xdr:from>
        <xdr:ext cx="1247775" cy="238125"/>
        <xdr:sp macro="" textlink="">
          <xdr:nvSpPr>
            <xdr:cNvPr id="3011" name="Option Button 963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2ECAA5F-02BE-4DED-8131-4FBC5BF65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R6標準的運賃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75</xdr:row>
          <xdr:rowOff>238125</xdr:rowOff>
        </xdr:from>
        <xdr:ext cx="1247775" cy="238125"/>
        <xdr:sp macro="" textlink="">
          <xdr:nvSpPr>
            <xdr:cNvPr id="3012" name="Option Button 964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61B9A71E-C6BD-4ACA-9EC8-043870D76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R2標準的運賃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76</xdr:row>
          <xdr:rowOff>238125</xdr:rowOff>
        </xdr:from>
        <xdr:ext cx="1247775" cy="238125"/>
        <xdr:sp macro="" textlink="">
          <xdr:nvSpPr>
            <xdr:cNvPr id="3013" name="Option Button 965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1D4265B8-C761-409A-A6E6-2ABB9AE16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77</xdr:row>
          <xdr:rowOff>238125</xdr:rowOff>
        </xdr:from>
        <xdr:ext cx="1247775" cy="238125"/>
        <xdr:sp macro="" textlink="">
          <xdr:nvSpPr>
            <xdr:cNvPr id="3014" name="Option Button 966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EEF2820E-82AD-4D42-ACC7-35F9C7A8DE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92</xdr:row>
          <xdr:rowOff>238125</xdr:rowOff>
        </xdr:from>
        <xdr:ext cx="1247775" cy="238125"/>
        <xdr:sp macro="" textlink="">
          <xdr:nvSpPr>
            <xdr:cNvPr id="3019" name="Option Button 971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8672D30F-3D6D-4EC2-BBE6-85BF8D469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R6標準的運賃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93</xdr:row>
          <xdr:rowOff>238125</xdr:rowOff>
        </xdr:from>
        <xdr:ext cx="1247775" cy="238125"/>
        <xdr:sp macro="" textlink="">
          <xdr:nvSpPr>
            <xdr:cNvPr id="3020" name="Option Button 972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E0FAA1B9-25FA-477B-8DE9-5D1649B048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R2標準的運賃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94</xdr:row>
          <xdr:rowOff>238125</xdr:rowOff>
        </xdr:from>
        <xdr:ext cx="1247775" cy="238125"/>
        <xdr:sp macro="" textlink="">
          <xdr:nvSpPr>
            <xdr:cNvPr id="3021" name="Option Button 973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465251B6-0FBA-4990-B138-AE4BE94F2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自社独自運賃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</xdr:colOff>
          <xdr:row>95</xdr:row>
          <xdr:rowOff>238125</xdr:rowOff>
        </xdr:from>
        <xdr:ext cx="1247775" cy="238125"/>
        <xdr:sp macro="" textlink="">
          <xdr:nvSpPr>
            <xdr:cNvPr id="3022" name="Option Button 974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5EB1C46C-8D54-4044-982A-51FE8E6E65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99"/>
  <sheetViews>
    <sheetView showGridLines="0" tabSelected="1" zoomScaleNormal="100" workbookViewId="0">
      <selection activeCell="B7" sqref="B7:B9"/>
    </sheetView>
  </sheetViews>
  <sheetFormatPr defaultColWidth="0" defaultRowHeight="18.75"/>
  <cols>
    <col min="1" max="1" width="4.375" customWidth="1"/>
    <col min="2" max="2" width="17" customWidth="1"/>
    <col min="3" max="4" width="6.25" customWidth="1"/>
    <col min="5" max="6" width="4.75" customWidth="1"/>
    <col min="7" max="7" width="20.375" customWidth="1"/>
    <col min="8" max="8" width="4.5" customWidth="1"/>
    <col min="9" max="9" width="28.125" customWidth="1"/>
    <col min="10" max="10" width="19.625" customWidth="1"/>
    <col min="11" max="11" width="4" customWidth="1"/>
    <col min="12" max="12" width="19.625" customWidth="1"/>
    <col min="13" max="14" width="3.125" customWidth="1"/>
    <col min="15" max="15" width="12.25" hidden="1" customWidth="1"/>
    <col min="16" max="16384" width="9" hidden="1"/>
  </cols>
  <sheetData>
    <row r="1" spans="2:18" ht="11.25" customHeight="1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2:18" ht="27" customHeight="1">
      <c r="B2" s="347" t="s">
        <v>271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2:18" ht="12.75" customHeight="1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8" ht="51" customHeight="1">
      <c r="B4" s="348" t="s">
        <v>291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2:18" ht="16.5" customHeight="1"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</row>
    <row r="6" spans="2:18" ht="19.5" thickBot="1">
      <c r="B6" s="1"/>
    </row>
    <row r="7" spans="2:18" ht="21.75" customHeight="1" thickBot="1">
      <c r="B7" s="362" t="s">
        <v>241</v>
      </c>
      <c r="C7" s="351" t="s">
        <v>262</v>
      </c>
      <c r="D7" s="352"/>
      <c r="E7" s="352"/>
      <c r="F7" s="353"/>
      <c r="G7" s="338" t="s">
        <v>280</v>
      </c>
      <c r="H7" s="339"/>
      <c r="I7" s="338" t="s">
        <v>290</v>
      </c>
      <c r="J7" s="360"/>
      <c r="K7" s="339"/>
      <c r="L7" s="343" t="s">
        <v>289</v>
      </c>
      <c r="M7" s="344"/>
    </row>
    <row r="8" spans="2:18" ht="21.75" customHeight="1" thickBot="1">
      <c r="B8" s="363"/>
      <c r="C8" s="354"/>
      <c r="D8" s="355"/>
      <c r="E8" s="355"/>
      <c r="F8" s="356"/>
      <c r="G8" s="340"/>
      <c r="H8" s="341"/>
      <c r="I8" s="340"/>
      <c r="J8" s="361"/>
      <c r="K8" s="341"/>
      <c r="L8" s="343"/>
      <c r="M8" s="344"/>
    </row>
    <row r="9" spans="2:18" ht="45.75" customHeight="1" thickBot="1">
      <c r="B9" s="364"/>
      <c r="C9" s="357"/>
      <c r="D9" s="358"/>
      <c r="E9" s="358"/>
      <c r="F9" s="359"/>
      <c r="G9" s="365" t="s">
        <v>292</v>
      </c>
      <c r="H9" s="366"/>
      <c r="I9" s="107" t="s">
        <v>288</v>
      </c>
      <c r="J9" s="345" t="s">
        <v>293</v>
      </c>
      <c r="K9" s="346"/>
      <c r="L9" s="345" t="s">
        <v>294</v>
      </c>
      <c r="M9" s="346"/>
    </row>
    <row r="10" spans="2:18" ht="20.100000000000001" customHeight="1">
      <c r="B10" s="83" t="s">
        <v>283</v>
      </c>
      <c r="C10" s="334" t="s">
        <v>221</v>
      </c>
      <c r="D10" s="335"/>
      <c r="E10" s="336"/>
      <c r="F10" s="337"/>
      <c r="G10" s="84"/>
      <c r="H10" s="85"/>
      <c r="I10" s="86"/>
      <c r="J10" s="84"/>
      <c r="K10" s="85"/>
      <c r="L10" s="84"/>
      <c r="M10" s="89"/>
      <c r="O10" t="s">
        <v>242</v>
      </c>
      <c r="P10" t="s">
        <v>1</v>
      </c>
      <c r="Q10" t="s">
        <v>190</v>
      </c>
      <c r="R10" t="s">
        <v>225</v>
      </c>
    </row>
    <row r="11" spans="2:18" ht="20.100000000000001" customHeight="1">
      <c r="B11" s="90"/>
      <c r="C11" s="319" t="s">
        <v>222</v>
      </c>
      <c r="D11" s="320"/>
      <c r="E11" s="312"/>
      <c r="F11" s="313"/>
      <c r="G11" s="84"/>
      <c r="H11" s="85"/>
      <c r="I11" s="86"/>
      <c r="J11" s="84"/>
      <c r="K11" s="85"/>
      <c r="L11" s="84"/>
      <c r="M11" s="89"/>
      <c r="O11" t="s">
        <v>243</v>
      </c>
      <c r="P11" t="s">
        <v>2</v>
      </c>
      <c r="Q11" t="s">
        <v>191</v>
      </c>
      <c r="R11" t="s">
        <v>226</v>
      </c>
    </row>
    <row r="12" spans="2:18" ht="20.100000000000001" customHeight="1">
      <c r="B12" s="91" t="s">
        <v>236</v>
      </c>
      <c r="C12" s="321" t="s">
        <v>220</v>
      </c>
      <c r="D12" s="322"/>
      <c r="E12" s="322"/>
      <c r="F12" s="323"/>
      <c r="G12" s="84"/>
      <c r="H12" s="85"/>
      <c r="I12" s="86"/>
      <c r="J12" s="84"/>
      <c r="K12" s="85"/>
      <c r="L12" s="84"/>
      <c r="M12" s="89"/>
      <c r="O12" t="s">
        <v>244</v>
      </c>
      <c r="P12" t="s">
        <v>3</v>
      </c>
      <c r="Q12" t="s">
        <v>192</v>
      </c>
      <c r="R12" t="s">
        <v>227</v>
      </c>
    </row>
    <row r="13" spans="2:18" ht="20.100000000000001" customHeight="1">
      <c r="B13" s="97"/>
      <c r="C13" s="324"/>
      <c r="D13" s="325"/>
      <c r="E13" s="325"/>
      <c r="F13" s="326"/>
      <c r="G13" s="84"/>
      <c r="H13" s="85"/>
      <c r="I13" s="86"/>
      <c r="J13" s="84"/>
      <c r="K13" s="85"/>
      <c r="L13" s="84"/>
      <c r="M13" s="89"/>
      <c r="O13" t="s">
        <v>245</v>
      </c>
      <c r="P13" t="s">
        <v>4</v>
      </c>
      <c r="Q13" t="s">
        <v>193</v>
      </c>
      <c r="R13" t="s">
        <v>228</v>
      </c>
    </row>
    <row r="14" spans="2:18" ht="20.100000000000001" customHeight="1">
      <c r="B14" s="90"/>
      <c r="C14" s="327" t="s">
        <v>238</v>
      </c>
      <c r="D14" s="328"/>
      <c r="E14" s="328"/>
      <c r="F14" s="329"/>
      <c r="G14" s="84"/>
      <c r="H14" s="85"/>
      <c r="I14" s="86"/>
      <c r="J14" s="84"/>
      <c r="K14" s="85"/>
      <c r="L14" s="84"/>
      <c r="M14" s="89"/>
      <c r="O14" t="s">
        <v>246</v>
      </c>
      <c r="P14" t="s">
        <v>5</v>
      </c>
      <c r="Q14" t="s">
        <v>194</v>
      </c>
      <c r="R14" t="s">
        <v>229</v>
      </c>
    </row>
    <row r="15" spans="2:18" ht="20.100000000000001" customHeight="1">
      <c r="B15" s="93" t="s">
        <v>224</v>
      </c>
      <c r="C15" s="316"/>
      <c r="D15" s="317"/>
      <c r="E15" s="317"/>
      <c r="F15" s="82" t="s">
        <v>237</v>
      </c>
      <c r="G15" s="84"/>
      <c r="H15" s="85"/>
      <c r="I15" s="86"/>
      <c r="J15" s="84"/>
      <c r="K15" s="85"/>
      <c r="L15" s="84"/>
      <c r="M15" s="89"/>
      <c r="O15" t="s">
        <v>247</v>
      </c>
      <c r="P15" t="s">
        <v>6</v>
      </c>
      <c r="Q15" t="s">
        <v>195</v>
      </c>
      <c r="R15" t="s">
        <v>230</v>
      </c>
    </row>
    <row r="16" spans="2:18" ht="20.100000000000001" customHeight="1">
      <c r="B16" s="97"/>
      <c r="C16" s="314" t="s">
        <v>239</v>
      </c>
      <c r="D16" s="315"/>
      <c r="E16" s="315"/>
      <c r="F16" s="318"/>
      <c r="G16" s="84"/>
      <c r="H16" s="85"/>
      <c r="I16" s="86"/>
      <c r="J16" s="84"/>
      <c r="K16" s="85"/>
      <c r="L16" s="84"/>
      <c r="M16" s="89"/>
      <c r="O16" t="s">
        <v>248</v>
      </c>
      <c r="P16" t="s">
        <v>7</v>
      </c>
      <c r="Q16" t="s">
        <v>196</v>
      </c>
      <c r="R16" t="s">
        <v>231</v>
      </c>
    </row>
    <row r="17" spans="2:18" ht="20.100000000000001" customHeight="1">
      <c r="B17" s="94" t="s">
        <v>260</v>
      </c>
      <c r="C17" s="330"/>
      <c r="D17" s="331"/>
      <c r="E17" s="331"/>
      <c r="F17" s="92" t="s">
        <v>240</v>
      </c>
      <c r="G17" s="84"/>
      <c r="H17" s="85"/>
      <c r="I17" s="86"/>
      <c r="J17" s="84"/>
      <c r="K17" s="85"/>
      <c r="L17" s="84"/>
      <c r="M17" s="89"/>
      <c r="O17" t="s">
        <v>249</v>
      </c>
      <c r="P17" t="s">
        <v>8</v>
      </c>
      <c r="Q17" t="s">
        <v>197</v>
      </c>
      <c r="R17" t="s">
        <v>232</v>
      </c>
    </row>
    <row r="18" spans="2:18" ht="20.100000000000001" customHeight="1">
      <c r="B18" s="97"/>
      <c r="C18" s="82"/>
      <c r="D18" s="82"/>
      <c r="E18" s="82"/>
      <c r="F18" s="82"/>
      <c r="G18" s="84"/>
      <c r="H18" s="85"/>
      <c r="I18" s="86"/>
      <c r="J18" s="84"/>
      <c r="K18" s="85"/>
      <c r="L18" s="84"/>
      <c r="M18" s="89"/>
      <c r="O18" t="s">
        <v>250</v>
      </c>
      <c r="P18" t="s">
        <v>9</v>
      </c>
      <c r="Q18" t="s">
        <v>198</v>
      </c>
      <c r="R18" t="s">
        <v>233</v>
      </c>
    </row>
    <row r="19" spans="2:18" ht="20.100000000000001" customHeight="1">
      <c r="B19" s="90"/>
      <c r="C19" s="314" t="s">
        <v>272</v>
      </c>
      <c r="D19" s="315"/>
      <c r="E19" s="315"/>
      <c r="F19" s="318"/>
      <c r="G19" s="84"/>
      <c r="H19" s="85"/>
      <c r="I19" s="86"/>
      <c r="J19" s="84"/>
      <c r="K19" s="85"/>
      <c r="L19" s="84"/>
      <c r="M19" s="89"/>
      <c r="O19" t="s">
        <v>251</v>
      </c>
      <c r="P19" t="s">
        <v>10</v>
      </c>
      <c r="Q19" t="s">
        <v>199</v>
      </c>
      <c r="R19" t="s">
        <v>234</v>
      </c>
    </row>
    <row r="20" spans="2:18" ht="20.100000000000001" customHeight="1">
      <c r="B20" s="95"/>
      <c r="C20" s="330"/>
      <c r="D20" s="331"/>
      <c r="E20" s="331"/>
      <c r="F20" s="86" t="s">
        <v>0</v>
      </c>
      <c r="G20" s="84"/>
      <c r="H20" s="85"/>
      <c r="I20" s="86"/>
      <c r="J20" s="84"/>
      <c r="K20" s="85"/>
      <c r="L20" s="84"/>
      <c r="M20" s="89"/>
      <c r="O20" t="s">
        <v>252</v>
      </c>
      <c r="Q20" t="s">
        <v>200</v>
      </c>
      <c r="R20" t="s">
        <v>235</v>
      </c>
    </row>
    <row r="21" spans="2:18" ht="20.100000000000001" customHeight="1">
      <c r="B21" s="96" t="s">
        <v>297</v>
      </c>
      <c r="C21" s="314" t="s">
        <v>273</v>
      </c>
      <c r="D21" s="315"/>
      <c r="E21" s="315"/>
      <c r="F21" s="318"/>
      <c r="G21" s="99"/>
      <c r="H21" s="100"/>
      <c r="I21" s="342"/>
      <c r="J21" s="99"/>
      <c r="K21" s="100"/>
      <c r="L21" s="99"/>
      <c r="M21" s="102"/>
      <c r="O21" t="s">
        <v>253</v>
      </c>
      <c r="Q21" t="s">
        <v>201</v>
      </c>
    </row>
    <row r="22" spans="2:18" ht="20.100000000000001" customHeight="1">
      <c r="B22" s="84"/>
      <c r="C22" s="330"/>
      <c r="D22" s="331"/>
      <c r="E22" s="331"/>
      <c r="F22" s="86" t="s">
        <v>0</v>
      </c>
      <c r="G22" s="98" t="s">
        <v>223</v>
      </c>
      <c r="H22" s="108"/>
      <c r="I22" s="342"/>
      <c r="J22" s="98" t="s">
        <v>223</v>
      </c>
      <c r="K22" s="85"/>
      <c r="L22" s="98" t="s">
        <v>223</v>
      </c>
      <c r="M22" s="89"/>
      <c r="O22" t="s">
        <v>254</v>
      </c>
      <c r="Q22" t="s">
        <v>202</v>
      </c>
    </row>
    <row r="23" spans="2:18" ht="20.100000000000001" customHeight="1">
      <c r="B23" s="84"/>
      <c r="C23" s="314" t="s">
        <v>278</v>
      </c>
      <c r="D23" s="315"/>
      <c r="E23" s="315"/>
      <c r="F23" s="318"/>
      <c r="G23" s="109"/>
      <c r="H23" s="108" t="s">
        <v>0</v>
      </c>
      <c r="I23" s="342"/>
      <c r="J23" s="109"/>
      <c r="K23" s="108"/>
      <c r="L23" s="109"/>
      <c r="M23" s="89"/>
      <c r="O23" t="s">
        <v>255</v>
      </c>
      <c r="Q23" t="s">
        <v>203</v>
      </c>
    </row>
    <row r="24" spans="2:18" ht="19.5" customHeight="1">
      <c r="B24" s="84"/>
      <c r="C24" s="299" t="s">
        <v>274</v>
      </c>
      <c r="D24" s="82"/>
      <c r="E24" s="82"/>
      <c r="F24" s="82"/>
      <c r="G24" s="298" t="s">
        <v>261</v>
      </c>
      <c r="H24" s="108"/>
      <c r="I24" s="342"/>
      <c r="J24" s="298" t="s">
        <v>261</v>
      </c>
      <c r="K24" s="108" t="s">
        <v>0</v>
      </c>
      <c r="L24" s="298" t="s">
        <v>261</v>
      </c>
      <c r="M24" s="108" t="s">
        <v>0</v>
      </c>
      <c r="N24" s="81"/>
      <c r="O24" t="s">
        <v>256</v>
      </c>
      <c r="Q24" t="s">
        <v>204</v>
      </c>
    </row>
    <row r="25" spans="2:18">
      <c r="B25" s="84"/>
      <c r="C25" s="299" t="s">
        <v>279</v>
      </c>
      <c r="F25" s="300"/>
      <c r="G25" s="374" t="s">
        <v>295</v>
      </c>
      <c r="H25" s="375"/>
      <c r="I25" s="379"/>
      <c r="J25" s="374" t="s">
        <v>296</v>
      </c>
      <c r="K25" s="375"/>
      <c r="L25" s="376" t="s">
        <v>296</v>
      </c>
      <c r="M25" s="375"/>
      <c r="O25" t="s">
        <v>257</v>
      </c>
      <c r="Q25" t="s">
        <v>205</v>
      </c>
    </row>
    <row r="26" spans="2:18">
      <c r="B26" s="301" t="s">
        <v>298</v>
      </c>
      <c r="C26" s="299" t="s">
        <v>275</v>
      </c>
      <c r="F26" s="300"/>
      <c r="G26" s="376"/>
      <c r="H26" s="375"/>
      <c r="I26" s="379"/>
      <c r="J26" s="376"/>
      <c r="K26" s="375"/>
      <c r="L26" s="376"/>
      <c r="M26" s="375"/>
      <c r="O26" t="s">
        <v>258</v>
      </c>
      <c r="Q26" t="s">
        <v>206</v>
      </c>
    </row>
    <row r="27" spans="2:18" ht="9.9499999999999993" customHeight="1" thickBot="1">
      <c r="B27" s="303"/>
      <c r="C27" s="304"/>
      <c r="D27" s="305"/>
      <c r="E27" s="305"/>
      <c r="F27" s="302"/>
      <c r="G27" s="377"/>
      <c r="H27" s="378"/>
      <c r="I27" s="380"/>
      <c r="J27" s="377"/>
      <c r="K27" s="378"/>
      <c r="L27" s="377"/>
      <c r="M27" s="378"/>
      <c r="O27" t="s">
        <v>259</v>
      </c>
      <c r="Q27" t="s">
        <v>207</v>
      </c>
    </row>
    <row r="28" spans="2:18" ht="18.75" customHeight="1">
      <c r="B28" s="83" t="s">
        <v>284</v>
      </c>
      <c r="C28" s="314" t="s">
        <v>221</v>
      </c>
      <c r="D28" s="315"/>
      <c r="E28" s="312"/>
      <c r="F28" s="313"/>
      <c r="G28" s="84"/>
      <c r="H28" s="85"/>
      <c r="I28" s="86"/>
      <c r="J28" s="87"/>
      <c r="K28" s="85"/>
      <c r="L28" s="87"/>
      <c r="M28" s="89"/>
      <c r="Q28" t="s">
        <v>208</v>
      </c>
    </row>
    <row r="29" spans="2:18" ht="18.75" customHeight="1">
      <c r="B29" s="90"/>
      <c r="C29" s="319" t="s">
        <v>222</v>
      </c>
      <c r="D29" s="320"/>
      <c r="E29" s="312"/>
      <c r="F29" s="313"/>
      <c r="G29" s="84"/>
      <c r="H29" s="85"/>
      <c r="I29" s="86"/>
      <c r="J29" s="87"/>
      <c r="K29" s="85"/>
      <c r="L29" s="87"/>
      <c r="M29" s="89"/>
      <c r="Q29" t="s">
        <v>209</v>
      </c>
    </row>
    <row r="30" spans="2:18" ht="18.75" customHeight="1">
      <c r="B30" s="91" t="s">
        <v>236</v>
      </c>
      <c r="C30" s="321" t="s">
        <v>220</v>
      </c>
      <c r="D30" s="322"/>
      <c r="E30" s="322"/>
      <c r="F30" s="323"/>
      <c r="G30" s="84"/>
      <c r="H30" s="85"/>
      <c r="I30" s="86"/>
      <c r="J30" s="87"/>
      <c r="K30" s="85"/>
      <c r="L30" s="87"/>
      <c r="M30" s="89"/>
      <c r="Q30" t="s">
        <v>210</v>
      </c>
    </row>
    <row r="31" spans="2:18">
      <c r="B31" s="97"/>
      <c r="C31" s="324"/>
      <c r="D31" s="325"/>
      <c r="E31" s="325"/>
      <c r="F31" s="326"/>
      <c r="G31" s="84"/>
      <c r="H31" s="85"/>
      <c r="I31" s="86"/>
      <c r="J31" s="87"/>
      <c r="K31" s="85"/>
      <c r="L31" s="87"/>
      <c r="M31" s="89"/>
      <c r="Q31" t="s">
        <v>211</v>
      </c>
    </row>
    <row r="32" spans="2:18">
      <c r="B32" s="90"/>
      <c r="C32" s="327" t="s">
        <v>238</v>
      </c>
      <c r="D32" s="328"/>
      <c r="E32" s="328"/>
      <c r="F32" s="329"/>
      <c r="G32" s="84"/>
      <c r="H32" s="85"/>
      <c r="I32" s="86"/>
      <c r="J32" s="87"/>
      <c r="K32" s="85"/>
      <c r="L32" s="87"/>
      <c r="M32" s="89"/>
      <c r="Q32" t="s">
        <v>212</v>
      </c>
    </row>
    <row r="33" spans="2:17" ht="18.75" customHeight="1">
      <c r="B33" s="93" t="s">
        <v>224</v>
      </c>
      <c r="C33" s="316"/>
      <c r="D33" s="317"/>
      <c r="E33" s="317"/>
      <c r="F33" s="82" t="s">
        <v>237</v>
      </c>
      <c r="G33" s="84"/>
      <c r="H33" s="85"/>
      <c r="I33" s="86"/>
      <c r="J33" s="87"/>
      <c r="K33" s="85"/>
      <c r="L33" s="87"/>
      <c r="M33" s="89"/>
      <c r="Q33" t="s">
        <v>213</v>
      </c>
    </row>
    <row r="34" spans="2:17">
      <c r="B34" s="97"/>
      <c r="C34" s="314" t="s">
        <v>239</v>
      </c>
      <c r="D34" s="315"/>
      <c r="E34" s="315"/>
      <c r="F34" s="318"/>
      <c r="G34" s="84"/>
      <c r="H34" s="85"/>
      <c r="I34" s="86"/>
      <c r="J34" s="87"/>
      <c r="K34" s="85"/>
      <c r="L34" s="87"/>
      <c r="M34" s="89"/>
      <c r="Q34" t="s">
        <v>214</v>
      </c>
    </row>
    <row r="35" spans="2:17">
      <c r="B35" s="94" t="s">
        <v>260</v>
      </c>
      <c r="C35" s="330"/>
      <c r="D35" s="331"/>
      <c r="E35" s="331"/>
      <c r="F35" s="92" t="s">
        <v>240</v>
      </c>
      <c r="G35" s="84"/>
      <c r="H35" s="85"/>
      <c r="I35" s="86"/>
      <c r="J35" s="87"/>
      <c r="K35" s="85"/>
      <c r="L35" s="87"/>
      <c r="M35" s="89"/>
      <c r="Q35" t="s">
        <v>215</v>
      </c>
    </row>
    <row r="36" spans="2:17" ht="18.75" customHeight="1">
      <c r="B36" s="97"/>
      <c r="C36" s="82"/>
      <c r="D36" s="82"/>
      <c r="E36" s="82"/>
      <c r="F36" s="82"/>
      <c r="G36" s="84"/>
      <c r="H36" s="85"/>
      <c r="I36" s="86"/>
      <c r="J36" s="87"/>
      <c r="K36" s="85"/>
      <c r="L36" s="87"/>
      <c r="M36" s="89"/>
      <c r="Q36" t="s">
        <v>216</v>
      </c>
    </row>
    <row r="37" spans="2:17" ht="18.75" customHeight="1">
      <c r="B37" s="90"/>
      <c r="C37" s="314" t="s">
        <v>272</v>
      </c>
      <c r="D37" s="315"/>
      <c r="E37" s="315"/>
      <c r="F37" s="318"/>
      <c r="G37" s="84"/>
      <c r="H37" s="85"/>
      <c r="I37" s="86"/>
      <c r="J37" s="87"/>
      <c r="K37" s="85"/>
      <c r="L37" s="87"/>
      <c r="M37" s="89"/>
      <c r="Q37" t="s">
        <v>217</v>
      </c>
    </row>
    <row r="38" spans="2:17" ht="18.75" customHeight="1">
      <c r="B38" s="95"/>
      <c r="C38" s="330"/>
      <c r="D38" s="331"/>
      <c r="E38" s="331"/>
      <c r="F38" s="86" t="s">
        <v>0</v>
      </c>
      <c r="G38" s="84"/>
      <c r="H38" s="85"/>
      <c r="I38" s="86"/>
      <c r="J38" s="87"/>
      <c r="K38" s="85"/>
      <c r="L38" s="87"/>
      <c r="M38" s="89"/>
      <c r="Q38" t="s">
        <v>218</v>
      </c>
    </row>
    <row r="39" spans="2:17" ht="18.75" customHeight="1">
      <c r="B39" s="96" t="s">
        <v>297</v>
      </c>
      <c r="C39" s="314" t="s">
        <v>273</v>
      </c>
      <c r="D39" s="315"/>
      <c r="E39" s="315"/>
      <c r="F39" s="318"/>
      <c r="G39" s="99"/>
      <c r="H39" s="100"/>
      <c r="I39" s="332"/>
      <c r="J39" s="101"/>
      <c r="K39" s="100"/>
      <c r="L39" s="101"/>
      <c r="M39" s="102"/>
      <c r="Q39" t="s">
        <v>219</v>
      </c>
    </row>
    <row r="40" spans="2:17" ht="18.75" customHeight="1">
      <c r="B40" s="84"/>
      <c r="C40" s="330"/>
      <c r="D40" s="331"/>
      <c r="E40" s="331"/>
      <c r="F40" s="86" t="s">
        <v>0</v>
      </c>
      <c r="G40" s="98" t="s">
        <v>223</v>
      </c>
      <c r="H40" s="108"/>
      <c r="I40" s="332"/>
      <c r="J40" s="98" t="s">
        <v>223</v>
      </c>
      <c r="K40" s="108"/>
      <c r="L40" s="98" t="s">
        <v>223</v>
      </c>
      <c r="M40" s="108"/>
    </row>
    <row r="41" spans="2:17" ht="18.75" customHeight="1">
      <c r="B41" s="84"/>
      <c r="C41" s="314" t="s">
        <v>278</v>
      </c>
      <c r="D41" s="315"/>
      <c r="E41" s="315"/>
      <c r="F41" s="318"/>
      <c r="G41" s="109"/>
      <c r="H41" s="108" t="s">
        <v>0</v>
      </c>
      <c r="I41" s="332"/>
      <c r="J41" s="109"/>
      <c r="K41" s="108" t="s">
        <v>0</v>
      </c>
      <c r="L41" s="109"/>
      <c r="M41" s="108" t="s">
        <v>0</v>
      </c>
    </row>
    <row r="42" spans="2:17">
      <c r="B42" s="84"/>
      <c r="C42" s="299" t="s">
        <v>274</v>
      </c>
      <c r="D42" s="82"/>
      <c r="E42" s="82"/>
      <c r="F42" s="82"/>
      <c r="G42" s="298" t="s">
        <v>261</v>
      </c>
      <c r="H42" s="108"/>
      <c r="I42" s="332"/>
      <c r="J42" s="298" t="s">
        <v>261</v>
      </c>
      <c r="K42" s="108"/>
      <c r="L42" s="298" t="s">
        <v>261</v>
      </c>
      <c r="M42" s="108"/>
    </row>
    <row r="43" spans="2:17" ht="18.75" customHeight="1">
      <c r="B43" s="84"/>
      <c r="C43" s="299" t="s">
        <v>279</v>
      </c>
      <c r="F43" s="300"/>
      <c r="G43" s="374" t="s">
        <v>295</v>
      </c>
      <c r="H43" s="375"/>
      <c r="I43" s="379"/>
      <c r="J43" s="374" t="s">
        <v>296</v>
      </c>
      <c r="K43" s="375"/>
      <c r="L43" s="376" t="s">
        <v>296</v>
      </c>
      <c r="M43" s="375"/>
    </row>
    <row r="44" spans="2:17">
      <c r="B44" s="301" t="s">
        <v>298</v>
      </c>
      <c r="C44" s="299" t="s">
        <v>275</v>
      </c>
      <c r="F44" s="300"/>
      <c r="G44" s="376"/>
      <c r="H44" s="375"/>
      <c r="I44" s="379"/>
      <c r="J44" s="376"/>
      <c r="K44" s="375"/>
      <c r="L44" s="376"/>
      <c r="M44" s="375"/>
    </row>
    <row r="45" spans="2:17" ht="9.9499999999999993" customHeight="1" thickBot="1">
      <c r="B45" s="303"/>
      <c r="C45" s="304"/>
      <c r="D45" s="305"/>
      <c r="E45" s="305"/>
      <c r="F45" s="302"/>
      <c r="G45" s="377"/>
      <c r="H45" s="378"/>
      <c r="I45" s="380"/>
      <c r="J45" s="377"/>
      <c r="K45" s="378"/>
      <c r="L45" s="377"/>
      <c r="M45" s="378"/>
    </row>
    <row r="46" spans="2:17" ht="18.75" customHeight="1">
      <c r="B46" s="83" t="s">
        <v>285</v>
      </c>
      <c r="C46" s="334" t="s">
        <v>221</v>
      </c>
      <c r="D46" s="335"/>
      <c r="E46" s="336"/>
      <c r="F46" s="337"/>
      <c r="G46" s="84"/>
      <c r="H46" s="85"/>
      <c r="I46" s="86"/>
      <c r="J46" s="87"/>
      <c r="K46" s="88"/>
      <c r="L46" s="87"/>
      <c r="M46" s="89"/>
    </row>
    <row r="47" spans="2:17" ht="18.75" customHeight="1">
      <c r="B47" s="90"/>
      <c r="C47" s="319" t="s">
        <v>222</v>
      </c>
      <c r="D47" s="320"/>
      <c r="E47" s="312"/>
      <c r="F47" s="313"/>
      <c r="G47" s="84"/>
      <c r="H47" s="85"/>
      <c r="I47" s="86"/>
      <c r="J47" s="87"/>
      <c r="K47" s="85"/>
      <c r="L47" s="87"/>
      <c r="M47" s="89"/>
    </row>
    <row r="48" spans="2:17" ht="18.75" customHeight="1">
      <c r="B48" s="91" t="s">
        <v>236</v>
      </c>
      <c r="C48" s="321" t="s">
        <v>220</v>
      </c>
      <c r="D48" s="322"/>
      <c r="E48" s="322"/>
      <c r="F48" s="323"/>
      <c r="G48" s="84"/>
      <c r="H48" s="85"/>
      <c r="I48" s="86"/>
      <c r="J48" s="87"/>
      <c r="K48" s="85"/>
      <c r="L48" s="87"/>
      <c r="M48" s="89"/>
    </row>
    <row r="49" spans="2:13" ht="18.75" customHeight="1">
      <c r="B49" s="97"/>
      <c r="C49" s="324"/>
      <c r="D49" s="325"/>
      <c r="E49" s="325"/>
      <c r="F49" s="326"/>
      <c r="G49" s="84"/>
      <c r="H49" s="85"/>
      <c r="I49" s="86"/>
      <c r="J49" s="87"/>
      <c r="K49" s="85"/>
      <c r="L49" s="87"/>
      <c r="M49" s="89"/>
    </row>
    <row r="50" spans="2:13" ht="18.75" customHeight="1">
      <c r="B50" s="90"/>
      <c r="C50" s="327" t="s">
        <v>238</v>
      </c>
      <c r="D50" s="328"/>
      <c r="E50" s="328"/>
      <c r="F50" s="329"/>
      <c r="G50" s="84"/>
      <c r="H50" s="85"/>
      <c r="I50" s="86"/>
      <c r="J50" s="87"/>
      <c r="K50" s="85"/>
      <c r="L50" s="87"/>
      <c r="M50" s="89"/>
    </row>
    <row r="51" spans="2:13" ht="18.75" customHeight="1">
      <c r="B51" s="93" t="s">
        <v>224</v>
      </c>
      <c r="C51" s="316"/>
      <c r="D51" s="317"/>
      <c r="E51" s="317"/>
      <c r="F51" s="82" t="s">
        <v>237</v>
      </c>
      <c r="G51" s="84"/>
      <c r="H51" s="85"/>
      <c r="I51" s="86"/>
      <c r="J51" s="87"/>
      <c r="K51" s="85"/>
      <c r="L51" s="87"/>
      <c r="M51" s="89"/>
    </row>
    <row r="52" spans="2:13">
      <c r="B52" s="97"/>
      <c r="C52" s="314" t="s">
        <v>239</v>
      </c>
      <c r="D52" s="315"/>
      <c r="E52" s="315"/>
      <c r="F52" s="318"/>
      <c r="G52" s="84"/>
      <c r="H52" s="85"/>
      <c r="I52" s="86"/>
      <c r="J52" s="87"/>
      <c r="K52" s="85"/>
      <c r="L52" s="87"/>
      <c r="M52" s="89"/>
    </row>
    <row r="53" spans="2:13" ht="18.75" customHeight="1">
      <c r="B53" s="94" t="s">
        <v>260</v>
      </c>
      <c r="C53" s="330"/>
      <c r="D53" s="331"/>
      <c r="E53" s="331"/>
      <c r="F53" s="92" t="s">
        <v>240</v>
      </c>
      <c r="G53" s="84"/>
      <c r="H53" s="85"/>
      <c r="I53" s="86"/>
      <c r="J53" s="87"/>
      <c r="K53" s="85"/>
      <c r="L53" s="87"/>
      <c r="M53" s="89"/>
    </row>
    <row r="54" spans="2:13" ht="18.75" customHeight="1">
      <c r="B54" s="97"/>
      <c r="C54" s="82"/>
      <c r="D54" s="82"/>
      <c r="E54" s="82"/>
      <c r="F54" s="82"/>
      <c r="G54" s="84"/>
      <c r="H54" s="85"/>
      <c r="I54" s="86"/>
      <c r="J54" s="87"/>
      <c r="K54" s="85"/>
      <c r="L54" s="87"/>
      <c r="M54" s="89"/>
    </row>
    <row r="55" spans="2:13" ht="18.75" customHeight="1">
      <c r="B55" s="90"/>
      <c r="C55" s="314" t="s">
        <v>272</v>
      </c>
      <c r="D55" s="315"/>
      <c r="E55" s="315"/>
      <c r="F55" s="318"/>
      <c r="G55" s="84"/>
      <c r="H55" s="85"/>
      <c r="I55" s="86"/>
      <c r="J55" s="87"/>
      <c r="K55" s="85"/>
      <c r="L55" s="87"/>
      <c r="M55" s="89"/>
    </row>
    <row r="56" spans="2:13" ht="18.75" customHeight="1">
      <c r="B56" s="95"/>
      <c r="C56" s="330"/>
      <c r="D56" s="331"/>
      <c r="E56" s="331"/>
      <c r="F56" s="86" t="s">
        <v>0</v>
      </c>
      <c r="G56" s="84"/>
      <c r="H56" s="85"/>
      <c r="I56" s="86"/>
      <c r="J56" s="87"/>
      <c r="K56" s="85"/>
      <c r="L56" s="87"/>
      <c r="M56" s="89"/>
    </row>
    <row r="57" spans="2:13" ht="18.75" customHeight="1">
      <c r="B57" s="96" t="s">
        <v>297</v>
      </c>
      <c r="C57" s="314" t="s">
        <v>273</v>
      </c>
      <c r="D57" s="315"/>
      <c r="E57" s="315"/>
      <c r="F57" s="318"/>
      <c r="G57" s="99"/>
      <c r="H57" s="100"/>
      <c r="I57" s="332"/>
      <c r="J57" s="101"/>
      <c r="K57" s="100"/>
      <c r="L57" s="101"/>
      <c r="M57" s="102"/>
    </row>
    <row r="58" spans="2:13" ht="18.75" customHeight="1">
      <c r="B58" s="84"/>
      <c r="C58" s="330"/>
      <c r="D58" s="331"/>
      <c r="E58" s="331"/>
      <c r="F58" s="86" t="s">
        <v>0</v>
      </c>
      <c r="G58" s="98" t="s">
        <v>223</v>
      </c>
      <c r="H58" s="108"/>
      <c r="I58" s="333"/>
      <c r="J58" s="98" t="s">
        <v>223</v>
      </c>
      <c r="K58" s="108"/>
      <c r="L58" s="98" t="s">
        <v>223</v>
      </c>
      <c r="M58" s="108"/>
    </row>
    <row r="59" spans="2:13" ht="18.75" customHeight="1">
      <c r="B59" s="84"/>
      <c r="C59" s="314" t="s">
        <v>278</v>
      </c>
      <c r="D59" s="315"/>
      <c r="E59" s="315"/>
      <c r="F59" s="318"/>
      <c r="G59" s="109"/>
      <c r="H59" s="108" t="s">
        <v>0</v>
      </c>
      <c r="I59" s="333"/>
      <c r="J59" s="109"/>
      <c r="K59" s="108" t="s">
        <v>0</v>
      </c>
      <c r="L59" s="109"/>
      <c r="M59" s="108" t="s">
        <v>0</v>
      </c>
    </row>
    <row r="60" spans="2:13" ht="18.75" customHeight="1">
      <c r="B60" s="84"/>
      <c r="C60" s="299" t="s">
        <v>274</v>
      </c>
      <c r="D60" s="82"/>
      <c r="E60" s="82"/>
      <c r="F60" s="82"/>
      <c r="G60" s="298" t="s">
        <v>261</v>
      </c>
      <c r="H60" s="108"/>
      <c r="I60" s="333"/>
      <c r="J60" s="298" t="s">
        <v>261</v>
      </c>
      <c r="K60" s="108"/>
      <c r="L60" s="298" t="s">
        <v>261</v>
      </c>
      <c r="M60" s="108"/>
    </row>
    <row r="61" spans="2:13" ht="18.75" customHeight="1">
      <c r="B61" s="84"/>
      <c r="C61" s="299" t="s">
        <v>279</v>
      </c>
      <c r="F61" s="300"/>
      <c r="G61" s="374" t="s">
        <v>295</v>
      </c>
      <c r="H61" s="375"/>
      <c r="I61" s="379"/>
      <c r="J61" s="374" t="s">
        <v>296</v>
      </c>
      <c r="K61" s="375"/>
      <c r="L61" s="376" t="s">
        <v>296</v>
      </c>
      <c r="M61" s="375"/>
    </row>
    <row r="62" spans="2:13">
      <c r="B62" s="301" t="s">
        <v>298</v>
      </c>
      <c r="C62" s="299" t="s">
        <v>275</v>
      </c>
      <c r="F62" s="300"/>
      <c r="G62" s="376"/>
      <c r="H62" s="375"/>
      <c r="I62" s="379"/>
      <c r="J62" s="376"/>
      <c r="K62" s="375"/>
      <c r="L62" s="376"/>
      <c r="M62" s="375"/>
    </row>
    <row r="63" spans="2:13" ht="9.9499999999999993" customHeight="1" thickBot="1">
      <c r="B63" s="303"/>
      <c r="C63" s="304"/>
      <c r="D63" s="305"/>
      <c r="E63" s="305"/>
      <c r="F63" s="302"/>
      <c r="G63" s="377"/>
      <c r="H63" s="378"/>
      <c r="I63" s="380"/>
      <c r="J63" s="377"/>
      <c r="K63" s="378"/>
      <c r="L63" s="377"/>
      <c r="M63" s="378"/>
    </row>
    <row r="64" spans="2:13" ht="18.75" customHeight="1">
      <c r="B64" s="307" t="s">
        <v>286</v>
      </c>
      <c r="C64" s="334" t="s">
        <v>221</v>
      </c>
      <c r="D64" s="335"/>
      <c r="E64" s="336"/>
      <c r="F64" s="337"/>
      <c r="G64" s="308"/>
      <c r="H64" s="88"/>
      <c r="I64" s="309"/>
      <c r="J64" s="310"/>
      <c r="K64" s="88"/>
      <c r="L64" s="310"/>
      <c r="M64" s="311"/>
    </row>
    <row r="65" spans="2:13" ht="18.75" customHeight="1">
      <c r="B65" s="90"/>
      <c r="C65" s="319" t="s">
        <v>222</v>
      </c>
      <c r="D65" s="320"/>
      <c r="E65" s="312"/>
      <c r="F65" s="313"/>
      <c r="G65" s="84"/>
      <c r="H65" s="85"/>
      <c r="I65" s="86"/>
      <c r="J65" s="87"/>
      <c r="K65" s="85"/>
      <c r="L65" s="87"/>
      <c r="M65" s="89"/>
    </row>
    <row r="66" spans="2:13" ht="18.75" customHeight="1">
      <c r="B66" s="91" t="s">
        <v>236</v>
      </c>
      <c r="C66" s="321" t="s">
        <v>220</v>
      </c>
      <c r="D66" s="322"/>
      <c r="E66" s="322"/>
      <c r="F66" s="323"/>
      <c r="G66" s="84"/>
      <c r="H66" s="85"/>
      <c r="I66" s="86"/>
      <c r="J66" s="87"/>
      <c r="K66" s="85"/>
      <c r="L66" s="87"/>
      <c r="M66" s="89"/>
    </row>
    <row r="67" spans="2:13">
      <c r="B67" s="97"/>
      <c r="C67" s="324"/>
      <c r="D67" s="325"/>
      <c r="E67" s="325"/>
      <c r="F67" s="326"/>
      <c r="G67" s="84"/>
      <c r="H67" s="85"/>
      <c r="I67" s="86"/>
      <c r="J67" s="87"/>
      <c r="K67" s="85"/>
      <c r="L67" s="87"/>
      <c r="M67" s="89"/>
    </row>
    <row r="68" spans="2:13">
      <c r="B68" s="90"/>
      <c r="C68" s="327" t="s">
        <v>238</v>
      </c>
      <c r="D68" s="328"/>
      <c r="E68" s="328"/>
      <c r="F68" s="329"/>
      <c r="G68" s="84"/>
      <c r="H68" s="85"/>
      <c r="I68" s="86"/>
      <c r="J68" s="87"/>
      <c r="K68" s="85"/>
      <c r="L68" s="87"/>
      <c r="M68" s="89"/>
    </row>
    <row r="69" spans="2:13" ht="18.75" customHeight="1">
      <c r="B69" s="93" t="s">
        <v>224</v>
      </c>
      <c r="C69" s="316"/>
      <c r="D69" s="317"/>
      <c r="E69" s="317"/>
      <c r="F69" s="82" t="s">
        <v>237</v>
      </c>
      <c r="G69" s="84"/>
      <c r="H69" s="85"/>
      <c r="I69" s="86"/>
      <c r="J69" s="87"/>
      <c r="K69" s="85"/>
      <c r="L69" s="87"/>
      <c r="M69" s="89"/>
    </row>
    <row r="70" spans="2:13">
      <c r="B70" s="97"/>
      <c r="C70" s="314" t="s">
        <v>239</v>
      </c>
      <c r="D70" s="315"/>
      <c r="E70" s="315"/>
      <c r="F70" s="318"/>
      <c r="G70" s="84"/>
      <c r="H70" s="85"/>
      <c r="I70" s="86"/>
      <c r="J70" s="87"/>
      <c r="K70" s="85"/>
      <c r="L70" s="87"/>
      <c r="M70" s="89"/>
    </row>
    <row r="71" spans="2:13">
      <c r="B71" s="94" t="s">
        <v>260</v>
      </c>
      <c r="C71" s="330"/>
      <c r="D71" s="331"/>
      <c r="E71" s="331"/>
      <c r="F71" s="92" t="s">
        <v>240</v>
      </c>
      <c r="G71" s="84"/>
      <c r="H71" s="85"/>
      <c r="I71" s="86"/>
      <c r="J71" s="87"/>
      <c r="K71" s="85"/>
      <c r="L71" s="87"/>
      <c r="M71" s="89"/>
    </row>
    <row r="72" spans="2:13" ht="18.75" customHeight="1">
      <c r="B72" s="97"/>
      <c r="C72" s="82"/>
      <c r="D72" s="82"/>
      <c r="E72" s="82"/>
      <c r="F72" s="82"/>
      <c r="G72" s="84"/>
      <c r="H72" s="85"/>
      <c r="I72" s="86"/>
      <c r="J72" s="87"/>
      <c r="K72" s="85"/>
      <c r="L72" s="87"/>
      <c r="M72" s="89"/>
    </row>
    <row r="73" spans="2:13" ht="18.75" customHeight="1">
      <c r="B73" s="90"/>
      <c r="C73" s="314" t="s">
        <v>272</v>
      </c>
      <c r="D73" s="315"/>
      <c r="E73" s="315"/>
      <c r="F73" s="318"/>
      <c r="G73" s="84"/>
      <c r="H73" s="85"/>
      <c r="I73" s="86"/>
      <c r="J73" s="87"/>
      <c r="K73" s="85"/>
      <c r="L73" s="87"/>
      <c r="M73" s="89"/>
    </row>
    <row r="74" spans="2:13" ht="18.75" customHeight="1">
      <c r="B74" s="95"/>
      <c r="C74" s="330"/>
      <c r="D74" s="331"/>
      <c r="E74" s="331"/>
      <c r="F74" s="86" t="s">
        <v>0</v>
      </c>
      <c r="G74" s="84"/>
      <c r="H74" s="85"/>
      <c r="I74" s="86"/>
      <c r="J74" s="87"/>
      <c r="K74" s="85"/>
      <c r="L74" s="87"/>
      <c r="M74" s="89"/>
    </row>
    <row r="75" spans="2:13" ht="18.75" customHeight="1">
      <c r="B75" s="96" t="s">
        <v>297</v>
      </c>
      <c r="C75" s="314" t="s">
        <v>273</v>
      </c>
      <c r="D75" s="315"/>
      <c r="E75" s="315"/>
      <c r="F75" s="318"/>
      <c r="G75" s="99"/>
      <c r="H75" s="100"/>
      <c r="I75" s="332"/>
      <c r="J75" s="99"/>
      <c r="K75" s="100"/>
      <c r="L75" s="101"/>
      <c r="M75" s="102"/>
    </row>
    <row r="76" spans="2:13" ht="18.75" customHeight="1">
      <c r="B76" s="84"/>
      <c r="C76" s="330"/>
      <c r="D76" s="331"/>
      <c r="E76" s="331"/>
      <c r="F76" s="86" t="s">
        <v>0</v>
      </c>
      <c r="G76" s="98" t="s">
        <v>223</v>
      </c>
      <c r="H76" s="108"/>
      <c r="I76" s="333"/>
      <c r="J76" s="98" t="s">
        <v>223</v>
      </c>
      <c r="K76" s="108"/>
      <c r="L76" s="98" t="s">
        <v>223</v>
      </c>
      <c r="M76" s="108"/>
    </row>
    <row r="77" spans="2:13" ht="18.75" customHeight="1">
      <c r="B77" s="84"/>
      <c r="C77" s="314" t="s">
        <v>278</v>
      </c>
      <c r="D77" s="315"/>
      <c r="E77" s="315"/>
      <c r="F77" s="318"/>
      <c r="G77" s="109"/>
      <c r="H77" s="108" t="s">
        <v>0</v>
      </c>
      <c r="I77" s="333"/>
      <c r="J77" s="109"/>
      <c r="K77" s="108" t="s">
        <v>0</v>
      </c>
      <c r="L77" s="109"/>
      <c r="M77" s="108" t="s">
        <v>0</v>
      </c>
    </row>
    <row r="78" spans="2:13">
      <c r="B78" s="84"/>
      <c r="C78" s="299" t="s">
        <v>274</v>
      </c>
      <c r="D78" s="82"/>
      <c r="E78" s="82"/>
      <c r="F78" s="82"/>
      <c r="G78" s="298" t="s">
        <v>261</v>
      </c>
      <c r="H78" s="108"/>
      <c r="I78" s="333"/>
      <c r="J78" s="298" t="s">
        <v>261</v>
      </c>
      <c r="K78" s="108"/>
      <c r="L78" s="298" t="s">
        <v>261</v>
      </c>
      <c r="M78" s="108"/>
    </row>
    <row r="79" spans="2:13" ht="18.75" customHeight="1">
      <c r="B79" s="84"/>
      <c r="C79" s="299" t="s">
        <v>279</v>
      </c>
      <c r="F79" s="300"/>
      <c r="G79" s="374" t="s">
        <v>295</v>
      </c>
      <c r="H79" s="375"/>
      <c r="I79" s="379"/>
      <c r="J79" s="374" t="s">
        <v>296</v>
      </c>
      <c r="K79" s="375"/>
      <c r="L79" s="376" t="s">
        <v>296</v>
      </c>
      <c r="M79" s="375"/>
    </row>
    <row r="80" spans="2:13">
      <c r="B80" s="301" t="s">
        <v>298</v>
      </c>
      <c r="C80" s="299" t="s">
        <v>275</v>
      </c>
      <c r="F80" s="300"/>
      <c r="G80" s="376"/>
      <c r="H80" s="375"/>
      <c r="I80" s="379"/>
      <c r="J80" s="376"/>
      <c r="K80" s="375"/>
      <c r="L80" s="376"/>
      <c r="M80" s="375"/>
    </row>
    <row r="81" spans="2:13" ht="9.9499999999999993" customHeight="1" thickBot="1">
      <c r="B81" s="303"/>
      <c r="C81" s="304"/>
      <c r="D81" s="305"/>
      <c r="E81" s="305"/>
      <c r="F81" s="302"/>
      <c r="G81" s="377"/>
      <c r="H81" s="378"/>
      <c r="I81" s="380"/>
      <c r="J81" s="377"/>
      <c r="K81" s="378"/>
      <c r="L81" s="377"/>
      <c r="M81" s="378"/>
    </row>
    <row r="82" spans="2:13" ht="18.75" customHeight="1">
      <c r="B82" s="83" t="s">
        <v>287</v>
      </c>
      <c r="C82" s="334" t="s">
        <v>221</v>
      </c>
      <c r="D82" s="335"/>
      <c r="E82" s="336"/>
      <c r="F82" s="337"/>
      <c r="G82" s="84"/>
      <c r="H82" s="85"/>
      <c r="I82" s="86"/>
      <c r="J82" s="87"/>
      <c r="K82" s="88"/>
      <c r="L82" s="87"/>
      <c r="M82" s="89"/>
    </row>
    <row r="83" spans="2:13" ht="18.75" customHeight="1">
      <c r="B83" s="90"/>
      <c r="C83" s="319" t="s">
        <v>222</v>
      </c>
      <c r="D83" s="320"/>
      <c r="E83" s="312"/>
      <c r="F83" s="313"/>
      <c r="G83" s="84"/>
      <c r="H83" s="85"/>
      <c r="I83" s="86"/>
      <c r="J83" s="87"/>
      <c r="K83" s="85"/>
      <c r="L83" s="87"/>
      <c r="M83" s="89"/>
    </row>
    <row r="84" spans="2:13" ht="18.75" customHeight="1">
      <c r="B84" s="91" t="s">
        <v>236</v>
      </c>
      <c r="C84" s="321" t="s">
        <v>220</v>
      </c>
      <c r="D84" s="322"/>
      <c r="E84" s="322"/>
      <c r="F84" s="323"/>
      <c r="G84" s="84"/>
      <c r="H84" s="85"/>
      <c r="I84" s="86"/>
      <c r="J84" s="87"/>
      <c r="K84" s="85"/>
      <c r="L84" s="87"/>
      <c r="M84" s="89"/>
    </row>
    <row r="85" spans="2:13">
      <c r="B85" s="97"/>
      <c r="C85" s="324"/>
      <c r="D85" s="325"/>
      <c r="E85" s="325"/>
      <c r="F85" s="326"/>
      <c r="G85" s="84"/>
      <c r="H85" s="85"/>
      <c r="I85" s="86"/>
      <c r="J85" s="87"/>
      <c r="K85" s="85"/>
      <c r="L85" s="87"/>
      <c r="M85" s="89"/>
    </row>
    <row r="86" spans="2:13">
      <c r="B86" s="90"/>
      <c r="C86" s="327" t="s">
        <v>238</v>
      </c>
      <c r="D86" s="328"/>
      <c r="E86" s="328"/>
      <c r="F86" s="329"/>
      <c r="G86" s="84"/>
      <c r="H86" s="85"/>
      <c r="I86" s="86"/>
      <c r="J86" s="87"/>
      <c r="K86" s="85"/>
      <c r="L86" s="87"/>
      <c r="M86" s="89"/>
    </row>
    <row r="87" spans="2:13" ht="18.75" customHeight="1">
      <c r="B87" s="93" t="s">
        <v>224</v>
      </c>
      <c r="C87" s="316"/>
      <c r="D87" s="317"/>
      <c r="E87" s="317"/>
      <c r="F87" s="82" t="s">
        <v>237</v>
      </c>
      <c r="G87" s="84"/>
      <c r="H87" s="85"/>
      <c r="I87" s="86"/>
      <c r="J87" s="87"/>
      <c r="K87" s="85"/>
      <c r="L87" s="87"/>
      <c r="M87" s="89"/>
    </row>
    <row r="88" spans="2:13">
      <c r="B88" s="97"/>
      <c r="C88" s="314" t="s">
        <v>239</v>
      </c>
      <c r="D88" s="315"/>
      <c r="E88" s="315"/>
      <c r="F88" s="318"/>
      <c r="G88" s="84"/>
      <c r="H88" s="85"/>
      <c r="I88" s="86"/>
      <c r="J88" s="87"/>
      <c r="K88" s="85"/>
      <c r="L88" s="87"/>
      <c r="M88" s="89"/>
    </row>
    <row r="89" spans="2:13">
      <c r="B89" s="94" t="s">
        <v>260</v>
      </c>
      <c r="C89" s="330"/>
      <c r="D89" s="331"/>
      <c r="E89" s="331"/>
      <c r="F89" s="92" t="s">
        <v>240</v>
      </c>
      <c r="G89" s="84"/>
      <c r="H89" s="85"/>
      <c r="I89" s="90"/>
      <c r="J89" s="87"/>
      <c r="K89" s="85"/>
      <c r="L89" s="87"/>
      <c r="M89" s="89"/>
    </row>
    <row r="90" spans="2:13" ht="18.75" customHeight="1">
      <c r="B90" s="97"/>
      <c r="C90" s="82"/>
      <c r="D90" s="82"/>
      <c r="E90" s="82"/>
      <c r="F90" s="82"/>
      <c r="G90" s="84"/>
      <c r="H90" s="85"/>
      <c r="I90" s="86"/>
      <c r="J90" s="87"/>
      <c r="K90" s="85"/>
      <c r="L90" s="87"/>
      <c r="M90" s="89"/>
    </row>
    <row r="91" spans="2:13" ht="18.75" customHeight="1">
      <c r="B91" s="90"/>
      <c r="C91" s="314" t="s">
        <v>272</v>
      </c>
      <c r="D91" s="315"/>
      <c r="E91" s="315"/>
      <c r="F91" s="318"/>
      <c r="G91" s="84"/>
      <c r="H91" s="85"/>
      <c r="I91" s="86"/>
      <c r="J91" s="87"/>
      <c r="K91" s="85"/>
      <c r="L91" s="87"/>
      <c r="M91" s="89"/>
    </row>
    <row r="92" spans="2:13" ht="18.75" customHeight="1">
      <c r="B92" s="95"/>
      <c r="C92" s="330"/>
      <c r="D92" s="331"/>
      <c r="E92" s="331"/>
      <c r="F92" s="86" t="s">
        <v>0</v>
      </c>
      <c r="G92" s="103"/>
      <c r="H92" s="104"/>
      <c r="I92" s="86"/>
      <c r="J92" s="105"/>
      <c r="K92" s="104"/>
      <c r="L92" s="105"/>
      <c r="M92" s="106"/>
    </row>
    <row r="93" spans="2:13" ht="18.75" customHeight="1">
      <c r="B93" s="96" t="s">
        <v>297</v>
      </c>
      <c r="C93" s="314" t="s">
        <v>273</v>
      </c>
      <c r="D93" s="315"/>
      <c r="E93" s="315"/>
      <c r="F93" s="318"/>
      <c r="G93" s="84"/>
      <c r="H93" s="85"/>
      <c r="I93" s="332"/>
      <c r="J93" s="87"/>
      <c r="K93" s="85"/>
      <c r="L93" s="87"/>
      <c r="M93" s="89"/>
    </row>
    <row r="94" spans="2:13" ht="18.75" customHeight="1">
      <c r="B94" s="84"/>
      <c r="C94" s="330"/>
      <c r="D94" s="331"/>
      <c r="E94" s="331"/>
      <c r="F94" s="86" t="s">
        <v>0</v>
      </c>
      <c r="G94" s="98" t="s">
        <v>223</v>
      </c>
      <c r="H94" s="108"/>
      <c r="I94" s="333"/>
      <c r="J94" s="98" t="s">
        <v>223</v>
      </c>
      <c r="K94" s="108"/>
      <c r="L94" s="98" t="s">
        <v>223</v>
      </c>
      <c r="M94" s="108"/>
    </row>
    <row r="95" spans="2:13" ht="18.75" customHeight="1">
      <c r="B95" s="84"/>
      <c r="C95" s="314" t="s">
        <v>278</v>
      </c>
      <c r="D95" s="315"/>
      <c r="E95" s="315"/>
      <c r="F95" s="318"/>
      <c r="G95" s="109"/>
      <c r="H95" s="108" t="s">
        <v>0</v>
      </c>
      <c r="I95" s="333"/>
      <c r="J95" s="109"/>
      <c r="K95" s="108" t="s">
        <v>0</v>
      </c>
      <c r="L95" s="109"/>
      <c r="M95" s="108" t="s">
        <v>0</v>
      </c>
    </row>
    <row r="96" spans="2:13">
      <c r="B96" s="84"/>
      <c r="C96" s="299" t="s">
        <v>274</v>
      </c>
      <c r="D96" s="82"/>
      <c r="E96" s="82"/>
      <c r="F96" s="82"/>
      <c r="G96" s="298" t="s">
        <v>261</v>
      </c>
      <c r="H96" s="108"/>
      <c r="I96" s="333"/>
      <c r="J96" s="298" t="s">
        <v>261</v>
      </c>
      <c r="K96" s="108"/>
      <c r="L96" s="298" t="s">
        <v>261</v>
      </c>
      <c r="M96" s="108"/>
    </row>
    <row r="97" spans="2:13" ht="18.75" customHeight="1">
      <c r="B97" s="84"/>
      <c r="C97" s="299" t="s">
        <v>279</v>
      </c>
      <c r="F97" s="300"/>
      <c r="G97" s="374" t="s">
        <v>295</v>
      </c>
      <c r="H97" s="375"/>
      <c r="I97" s="379"/>
      <c r="J97" s="374" t="s">
        <v>296</v>
      </c>
      <c r="K97" s="375"/>
      <c r="L97" s="376" t="s">
        <v>296</v>
      </c>
      <c r="M97" s="375"/>
    </row>
    <row r="98" spans="2:13">
      <c r="B98" s="301" t="s">
        <v>298</v>
      </c>
      <c r="C98" s="299" t="s">
        <v>275</v>
      </c>
      <c r="F98" s="300"/>
      <c r="G98" s="376"/>
      <c r="H98" s="375"/>
      <c r="I98" s="379"/>
      <c r="J98" s="376"/>
      <c r="K98" s="375"/>
      <c r="L98" s="376"/>
      <c r="M98" s="375"/>
    </row>
    <row r="99" spans="2:13" ht="9.9499999999999993" customHeight="1" thickBot="1">
      <c r="B99" s="303"/>
      <c r="C99" s="304"/>
      <c r="D99" s="305"/>
      <c r="E99" s="305"/>
      <c r="F99" s="302"/>
      <c r="G99" s="377"/>
      <c r="H99" s="378"/>
      <c r="I99" s="380"/>
      <c r="J99" s="377"/>
      <c r="K99" s="378"/>
      <c r="L99" s="377"/>
      <c r="M99" s="378"/>
    </row>
  </sheetData>
  <sortState xmlns:xlrd2="http://schemas.microsoft.com/office/spreadsheetml/2017/richdata2" ref="Q27:Q37">
    <sortCondition ref="Q27:Q37"/>
  </sortState>
  <mergeCells count="111">
    <mergeCell ref="G97:H99"/>
    <mergeCell ref="I97:I99"/>
    <mergeCell ref="J97:K99"/>
    <mergeCell ref="L97:M99"/>
    <mergeCell ref="G61:H63"/>
    <mergeCell ref="I61:I63"/>
    <mergeCell ref="J61:K63"/>
    <mergeCell ref="L61:M63"/>
    <mergeCell ref="G79:H81"/>
    <mergeCell ref="I79:I81"/>
    <mergeCell ref="J79:K81"/>
    <mergeCell ref="L79:M81"/>
    <mergeCell ref="G25:H27"/>
    <mergeCell ref="I25:I27"/>
    <mergeCell ref="J25:K27"/>
    <mergeCell ref="L25:M27"/>
    <mergeCell ref="G43:H45"/>
    <mergeCell ref="I43:I45"/>
    <mergeCell ref="J43:K45"/>
    <mergeCell ref="L43:M45"/>
    <mergeCell ref="C76:E76"/>
    <mergeCell ref="C94:E94"/>
    <mergeCell ref="B2:L2"/>
    <mergeCell ref="B4:L4"/>
    <mergeCell ref="C10:D10"/>
    <mergeCell ref="C11:D11"/>
    <mergeCell ref="C17:E17"/>
    <mergeCell ref="C12:F12"/>
    <mergeCell ref="E10:F10"/>
    <mergeCell ref="C16:F16"/>
    <mergeCell ref="B5:M5"/>
    <mergeCell ref="C7:F9"/>
    <mergeCell ref="I7:K8"/>
    <mergeCell ref="J9:K9"/>
    <mergeCell ref="B7:B9"/>
    <mergeCell ref="G9:H9"/>
    <mergeCell ref="E11:F11"/>
    <mergeCell ref="G7:H8"/>
    <mergeCell ref="I21:I24"/>
    <mergeCell ref="L7:M8"/>
    <mergeCell ref="L9:M9"/>
    <mergeCell ref="C23:F23"/>
    <mergeCell ref="C13:F13"/>
    <mergeCell ref="C21:F21"/>
    <mergeCell ref="C14:F14"/>
    <mergeCell ref="C20:E20"/>
    <mergeCell ref="C22:E22"/>
    <mergeCell ref="C29:D29"/>
    <mergeCell ref="E29:F29"/>
    <mergeCell ref="C30:F30"/>
    <mergeCell ref="C31:F31"/>
    <mergeCell ref="C33:E33"/>
    <mergeCell ref="C32:F32"/>
    <mergeCell ref="C34:F34"/>
    <mergeCell ref="C35:E35"/>
    <mergeCell ref="C38:E38"/>
    <mergeCell ref="C39:F39"/>
    <mergeCell ref="C40:E40"/>
    <mergeCell ref="C46:D46"/>
    <mergeCell ref="E46:F46"/>
    <mergeCell ref="C58:E58"/>
    <mergeCell ref="C37:F37"/>
    <mergeCell ref="C41:F41"/>
    <mergeCell ref="C93:F93"/>
    <mergeCell ref="I39:I42"/>
    <mergeCell ref="I57:I60"/>
    <mergeCell ref="C86:F86"/>
    <mergeCell ref="C87:E87"/>
    <mergeCell ref="C64:D64"/>
    <mergeCell ref="E64:F64"/>
    <mergeCell ref="C52:F52"/>
    <mergeCell ref="C53:E53"/>
    <mergeCell ref="E47:F47"/>
    <mergeCell ref="C48:F48"/>
    <mergeCell ref="C49:F49"/>
    <mergeCell ref="C50:F50"/>
    <mergeCell ref="C55:F55"/>
    <mergeCell ref="C59:F59"/>
    <mergeCell ref="C56:E56"/>
    <mergeCell ref="C95:F95"/>
    <mergeCell ref="I93:I96"/>
    <mergeCell ref="C75:F75"/>
    <mergeCell ref="C77:F77"/>
    <mergeCell ref="C74:E74"/>
    <mergeCell ref="C82:D82"/>
    <mergeCell ref="E82:F82"/>
    <mergeCell ref="I75:I78"/>
    <mergeCell ref="C83:D83"/>
    <mergeCell ref="E83:F83"/>
    <mergeCell ref="C84:F84"/>
    <mergeCell ref="C85:F85"/>
    <mergeCell ref="C91:F91"/>
    <mergeCell ref="C88:F88"/>
    <mergeCell ref="C89:E89"/>
    <mergeCell ref="C92:E92"/>
    <mergeCell ref="E28:F28"/>
    <mergeCell ref="C28:D28"/>
    <mergeCell ref="C15:E15"/>
    <mergeCell ref="C19:F19"/>
    <mergeCell ref="C73:F73"/>
    <mergeCell ref="C65:D65"/>
    <mergeCell ref="E65:F65"/>
    <mergeCell ref="C66:F66"/>
    <mergeCell ref="C67:F67"/>
    <mergeCell ref="C68:F68"/>
    <mergeCell ref="C69:E69"/>
    <mergeCell ref="C70:F70"/>
    <mergeCell ref="C71:E71"/>
    <mergeCell ref="C47:D47"/>
    <mergeCell ref="C51:E51"/>
    <mergeCell ref="C57:F57"/>
  </mergeCells>
  <phoneticPr fontId="23"/>
  <conditionalFormatting sqref="B13">
    <cfRule type="expression" dxfId="64" priority="60">
      <formula>$B$13&lt;&gt;""</formula>
    </cfRule>
  </conditionalFormatting>
  <conditionalFormatting sqref="B16">
    <cfRule type="expression" dxfId="63" priority="126">
      <formula>$B$16&lt;&gt;""</formula>
    </cfRule>
  </conditionalFormatting>
  <conditionalFormatting sqref="B18">
    <cfRule type="expression" dxfId="62" priority="125">
      <formula>$B$18&lt;&gt;""</formula>
    </cfRule>
  </conditionalFormatting>
  <conditionalFormatting sqref="B31">
    <cfRule type="expression" dxfId="61" priority="51">
      <formula>$B$31&lt;&gt;""</formula>
    </cfRule>
  </conditionalFormatting>
  <conditionalFormatting sqref="B34">
    <cfRule type="expression" dxfId="60" priority="58">
      <formula>$B$34&lt;&gt;""</formula>
    </cfRule>
  </conditionalFormatting>
  <conditionalFormatting sqref="B36">
    <cfRule type="expression" dxfId="59" priority="57">
      <formula>$B$36&lt;&gt;""</formula>
    </cfRule>
  </conditionalFormatting>
  <conditionalFormatting sqref="B49">
    <cfRule type="expression" dxfId="58" priority="42">
      <formula>$B$49&lt;&gt;""</formula>
    </cfRule>
  </conditionalFormatting>
  <conditionalFormatting sqref="B52">
    <cfRule type="expression" dxfId="57" priority="49">
      <formula>$B$52&lt;&gt;""</formula>
    </cfRule>
  </conditionalFormatting>
  <conditionalFormatting sqref="B54">
    <cfRule type="expression" dxfId="56" priority="48">
      <formula>$B$54&lt;&gt;""</formula>
    </cfRule>
  </conditionalFormatting>
  <conditionalFormatting sqref="B67">
    <cfRule type="expression" dxfId="55" priority="33">
      <formula>$B$67&lt;&gt;""</formula>
    </cfRule>
  </conditionalFormatting>
  <conditionalFormatting sqref="B70">
    <cfRule type="expression" dxfId="54" priority="40">
      <formula>$B$70&lt;&gt;""</formula>
    </cfRule>
  </conditionalFormatting>
  <conditionalFormatting sqref="B72">
    <cfRule type="expression" dxfId="53" priority="39">
      <formula>$B$72&lt;&gt;""</formula>
    </cfRule>
  </conditionalFormatting>
  <conditionalFormatting sqref="B85">
    <cfRule type="expression" dxfId="52" priority="24">
      <formula>$B$85&lt;&gt;""</formula>
    </cfRule>
  </conditionalFormatting>
  <conditionalFormatting sqref="B88">
    <cfRule type="expression" dxfId="51" priority="31">
      <formula>$B$88&lt;&gt;""</formula>
    </cfRule>
  </conditionalFormatting>
  <conditionalFormatting sqref="B90">
    <cfRule type="expression" dxfId="50" priority="30">
      <formula>$B$90&lt;&gt;""</formula>
    </cfRule>
  </conditionalFormatting>
  <conditionalFormatting sqref="C15:E15">
    <cfRule type="expression" dxfId="49" priority="59">
      <formula>$C$15&lt;&gt;""</formula>
    </cfRule>
  </conditionalFormatting>
  <conditionalFormatting sqref="C17:E17">
    <cfRule type="expression" dxfId="48" priority="120">
      <formula>$C$17&lt;&gt;""</formula>
    </cfRule>
  </conditionalFormatting>
  <conditionalFormatting sqref="C20:E20">
    <cfRule type="expression" dxfId="47" priority="72">
      <formula>$C$20&lt;&gt;""</formula>
    </cfRule>
  </conditionalFormatting>
  <conditionalFormatting sqref="C22:E22">
    <cfRule type="expression" dxfId="46" priority="9">
      <formula>$C$20&lt;&gt;""</formula>
    </cfRule>
  </conditionalFormatting>
  <conditionalFormatting sqref="C33:E33">
    <cfRule type="expression" dxfId="45" priority="50">
      <formula>$C$33&lt;&gt;""</formula>
    </cfRule>
  </conditionalFormatting>
  <conditionalFormatting sqref="C35:E35">
    <cfRule type="expression" dxfId="44" priority="53">
      <formula>$C$35&lt;&gt;""</formula>
    </cfRule>
  </conditionalFormatting>
  <conditionalFormatting sqref="C38:E38">
    <cfRule type="expression" dxfId="43" priority="8">
      <formula>$C$20&lt;&gt;""</formula>
    </cfRule>
  </conditionalFormatting>
  <conditionalFormatting sqref="C40:E40">
    <cfRule type="expression" dxfId="42" priority="7">
      <formula>$C$20&lt;&gt;""</formula>
    </cfRule>
  </conditionalFormatting>
  <conditionalFormatting sqref="C51:E51">
    <cfRule type="expression" dxfId="41" priority="41">
      <formula>$C$51&lt;&gt;""</formula>
    </cfRule>
  </conditionalFormatting>
  <conditionalFormatting sqref="C53:E53">
    <cfRule type="expression" dxfId="40" priority="44">
      <formula>$C$53&lt;&gt;""</formula>
    </cfRule>
  </conditionalFormatting>
  <conditionalFormatting sqref="C56:E56">
    <cfRule type="expression" dxfId="39" priority="6">
      <formula>$C$20&lt;&gt;""</formula>
    </cfRule>
  </conditionalFormatting>
  <conditionalFormatting sqref="C58:E58">
    <cfRule type="expression" dxfId="38" priority="5">
      <formula>$C$20&lt;&gt;""</formula>
    </cfRule>
  </conditionalFormatting>
  <conditionalFormatting sqref="C69:E69">
    <cfRule type="expression" dxfId="37" priority="32">
      <formula>$C$69&lt;&gt;""</formula>
    </cfRule>
  </conditionalFormatting>
  <conditionalFormatting sqref="C71:E71">
    <cfRule type="expression" dxfId="36" priority="35">
      <formula>$C$71&lt;&gt;""</formula>
    </cfRule>
  </conditionalFormatting>
  <conditionalFormatting sqref="C74:E74">
    <cfRule type="expression" dxfId="35" priority="4">
      <formula>$C$20&lt;&gt;""</formula>
    </cfRule>
  </conditionalFormatting>
  <conditionalFormatting sqref="C76:E76">
    <cfRule type="expression" dxfId="34" priority="3">
      <formula>$C$20&lt;&gt;""</formula>
    </cfRule>
  </conditionalFormatting>
  <conditionalFormatting sqref="C87:E87">
    <cfRule type="expression" dxfId="33" priority="23">
      <formula>$C$87&lt;&gt;""</formula>
    </cfRule>
  </conditionalFormatting>
  <conditionalFormatting sqref="C89:E89">
    <cfRule type="expression" dxfId="32" priority="26">
      <formula>$C$89&lt;&gt;""</formula>
    </cfRule>
  </conditionalFormatting>
  <conditionalFormatting sqref="C92:E92">
    <cfRule type="expression" dxfId="31" priority="2">
      <formula>$C$20&lt;&gt;""</formula>
    </cfRule>
  </conditionalFormatting>
  <conditionalFormatting sqref="C94:E94">
    <cfRule type="expression" dxfId="30" priority="1">
      <formula>$C$20&lt;&gt;""</formula>
    </cfRule>
  </conditionalFormatting>
  <conditionalFormatting sqref="C13:F13">
    <cfRule type="expression" dxfId="29" priority="121">
      <formula>$C$13&lt;&gt;""</formula>
    </cfRule>
  </conditionalFormatting>
  <conditionalFormatting sqref="C31:F31">
    <cfRule type="expression" dxfId="28" priority="54">
      <formula>$C$31&lt;&gt;""</formula>
    </cfRule>
  </conditionalFormatting>
  <conditionalFormatting sqref="C49:F49">
    <cfRule type="expression" dxfId="27" priority="45">
      <formula>$C$49&lt;&gt;""</formula>
    </cfRule>
  </conditionalFormatting>
  <conditionalFormatting sqref="C67:F67">
    <cfRule type="expression" dxfId="26" priority="36">
      <formula>$C$67&lt;&gt;""</formula>
    </cfRule>
  </conditionalFormatting>
  <conditionalFormatting sqref="C85:F85">
    <cfRule type="expression" dxfId="25" priority="27">
      <formula>$C$85&lt;&gt;""</formula>
    </cfRule>
  </conditionalFormatting>
  <conditionalFormatting sqref="E10:F10">
    <cfRule type="expression" dxfId="24" priority="123">
      <formula>$E$10&lt;&gt;""</formula>
    </cfRule>
  </conditionalFormatting>
  <conditionalFormatting sqref="E11:F11">
    <cfRule type="expression" dxfId="23" priority="122">
      <formula>$E$11&lt;&gt;""</formula>
    </cfRule>
  </conditionalFormatting>
  <conditionalFormatting sqref="E28:F28">
    <cfRule type="expression" dxfId="22" priority="56">
      <formula>$E$28&lt;&gt;""</formula>
    </cfRule>
  </conditionalFormatting>
  <conditionalFormatting sqref="E29:F29">
    <cfRule type="expression" dxfId="21" priority="55">
      <formula>$E$29&lt;&gt;""</formula>
    </cfRule>
  </conditionalFormatting>
  <conditionalFormatting sqref="E46:F46">
    <cfRule type="expression" dxfId="20" priority="47">
      <formula>$E$46&lt;&gt;""</formula>
    </cfRule>
  </conditionalFormatting>
  <conditionalFormatting sqref="E47:F47">
    <cfRule type="expression" dxfId="19" priority="46">
      <formula>$E$47&lt;&gt;""</formula>
    </cfRule>
  </conditionalFormatting>
  <conditionalFormatting sqref="E64:F64">
    <cfRule type="expression" dxfId="18" priority="38">
      <formula>$E$64&lt;&gt;""</formula>
    </cfRule>
  </conditionalFormatting>
  <conditionalFormatting sqref="E65:F65">
    <cfRule type="expression" dxfId="17" priority="37">
      <formula>$E$65&lt;&gt;""</formula>
    </cfRule>
  </conditionalFormatting>
  <conditionalFormatting sqref="E82:F82">
    <cfRule type="expression" dxfId="16" priority="29">
      <formula>$E$82&lt;&gt;""</formula>
    </cfRule>
  </conditionalFormatting>
  <conditionalFormatting sqref="E83:F83">
    <cfRule type="expression" dxfId="15" priority="28">
      <formula>$E$83&lt;&gt;""</formula>
    </cfRule>
  </conditionalFormatting>
  <conditionalFormatting sqref="G23">
    <cfRule type="expression" dxfId="14" priority="14">
      <formula>$G$23&lt;&gt;""</formula>
    </cfRule>
  </conditionalFormatting>
  <conditionalFormatting sqref="G41">
    <cfRule type="expression" dxfId="13" priority="13">
      <formula>$G$41&lt;&gt;""</formula>
    </cfRule>
  </conditionalFormatting>
  <conditionalFormatting sqref="G59">
    <cfRule type="expression" dxfId="12" priority="12">
      <formula>$G$59&lt;&gt;""</formula>
    </cfRule>
  </conditionalFormatting>
  <conditionalFormatting sqref="G77">
    <cfRule type="expression" dxfId="11" priority="11">
      <formula>$G$77&lt;&gt;""</formula>
    </cfRule>
  </conditionalFormatting>
  <conditionalFormatting sqref="G95">
    <cfRule type="expression" dxfId="10" priority="10">
      <formula>$G$95&lt;&gt;""</formula>
    </cfRule>
  </conditionalFormatting>
  <conditionalFormatting sqref="J23">
    <cfRule type="expression" dxfId="9" priority="118">
      <formula>$J$23&lt;&gt;""</formula>
    </cfRule>
  </conditionalFormatting>
  <conditionalFormatting sqref="J41">
    <cfRule type="expression" dxfId="8" priority="22">
      <formula>$J$41&lt;&gt;""</formula>
    </cfRule>
  </conditionalFormatting>
  <conditionalFormatting sqref="J59">
    <cfRule type="expression" dxfId="7" priority="20">
      <formula>$J$59&lt;&gt;""</formula>
    </cfRule>
  </conditionalFormatting>
  <conditionalFormatting sqref="J77">
    <cfRule type="expression" dxfId="6" priority="18">
      <formula>$J$77&lt;&gt;""</formula>
    </cfRule>
  </conditionalFormatting>
  <conditionalFormatting sqref="J95">
    <cfRule type="expression" dxfId="5" priority="16">
      <formula>$J$95&lt;&gt;""</formula>
    </cfRule>
  </conditionalFormatting>
  <conditionalFormatting sqref="L23">
    <cfRule type="expression" dxfId="4" priority="117">
      <formula>$L$23&lt;&gt;""</formula>
    </cfRule>
  </conditionalFormatting>
  <conditionalFormatting sqref="L41">
    <cfRule type="expression" dxfId="3" priority="21">
      <formula>$L$41&lt;&gt;""</formula>
    </cfRule>
  </conditionalFormatting>
  <conditionalFormatting sqref="L59">
    <cfRule type="expression" dxfId="2" priority="19">
      <formula>$L$59&lt;&gt;""</formula>
    </cfRule>
  </conditionalFormatting>
  <conditionalFormatting sqref="L77">
    <cfRule type="expression" dxfId="1" priority="17">
      <formula>$L$77&lt;&gt;""</formula>
    </cfRule>
  </conditionalFormatting>
  <conditionalFormatting sqref="L95">
    <cfRule type="expression" dxfId="0" priority="15">
      <formula>$L$95&lt;&gt;""</formula>
    </cfRule>
  </conditionalFormatting>
  <dataValidations disablePrompts="1" count="5">
    <dataValidation type="list" showInputMessage="1" showErrorMessage="1" sqref="E10:F10 E82:F82 E46:F46 E28:F28 E64:F64" xr:uid="{00000000-0002-0000-0000-000000000000}">
      <formula1>$P$10:$P$19</formula1>
    </dataValidation>
    <dataValidation type="list" allowBlank="1" showInputMessage="1" showErrorMessage="1" sqref="E11:F11 E47:F47 E29:F29 E65:F65 E83:F83" xr:uid="{00000000-0002-0000-0000-000001000000}">
      <formula1>"小型,中型,大型,トレーラ"</formula1>
    </dataValidation>
    <dataValidation type="list" allowBlank="1" showInputMessage="1" showErrorMessage="1" sqref="C13:F13 C49:F49 C31:F31 C67:F67 C85:F85" xr:uid="{00000000-0002-0000-0000-000002000000}">
      <formula1>"距離制運賃,時間制運賃"</formula1>
    </dataValidation>
    <dataValidation type="list" allowBlank="1" showInputMessage="1" showErrorMessage="1" sqref="B52 B88 B16 B34 B70" xr:uid="{4B1E3C77-D18A-4E5F-BD2E-E43AB8CEAA37}">
      <formula1>$Q$10:$Q$39</formula1>
    </dataValidation>
    <dataValidation type="list" allowBlank="1" showInputMessage="1" showErrorMessage="1" sqref="B13 B85 B67 B49 B31" xr:uid="{64785E9C-9A84-488B-AF68-13254DD46152}">
      <formula1>$O$10:$O$27</formula1>
    </dataValidation>
  </dataValidations>
  <pageMargins left="0.74803149606299213" right="0.74803149606299213" top="0.98425196850393704" bottom="0.98425196850393704" header="0.51181102362204722" footer="0.51181102362204722"/>
  <pageSetup paperSize="8" scale="84" fitToHeight="0" orientation="portrait" r:id="rId1"/>
  <rowBreaks count="1" manualBreakCount="1">
    <brk id="63" min="1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3" r:id="rId4" name="Group Box 75">
              <controlPr defaultSize="0" autoFill="0" autoPict="0">
                <anchor moveWithCells="1">
                  <from>
                    <xdr:col>8</xdr:col>
                    <xdr:colOff>0</xdr:colOff>
                    <xdr:row>8</xdr:row>
                    <xdr:rowOff>504825</xdr:rowOff>
                  </from>
                  <to>
                    <xdr:col>8</xdr:col>
                    <xdr:colOff>1981200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" name="Option Button 79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571500</xdr:rowOff>
                  </from>
                  <to>
                    <xdr:col>6</xdr:col>
                    <xdr:colOff>809625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" name="Option Button 81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238125</xdr:rowOff>
                  </from>
                  <to>
                    <xdr:col>7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" name="Option Button 82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238125</xdr:rowOff>
                  </from>
                  <to>
                    <xdr:col>6</xdr:col>
                    <xdr:colOff>809625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" name="Option Button 83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238125</xdr:rowOff>
                  </from>
                  <to>
                    <xdr:col>6</xdr:col>
                    <xdr:colOff>809625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9" name="Option Button 84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238125</xdr:rowOff>
                  </from>
                  <to>
                    <xdr:col>6</xdr:col>
                    <xdr:colOff>809625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0" name="Option Button 85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238125</xdr:rowOff>
                  </from>
                  <to>
                    <xdr:col>6</xdr:col>
                    <xdr:colOff>809625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1" name="Option Button 86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238125</xdr:rowOff>
                  </from>
                  <to>
                    <xdr:col>6</xdr:col>
                    <xdr:colOff>809625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2" name="Option Button 87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238125</xdr:rowOff>
                  </from>
                  <to>
                    <xdr:col>6</xdr:col>
                    <xdr:colOff>809625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3" name="Option Button 88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238125</xdr:rowOff>
                  </from>
                  <to>
                    <xdr:col>6</xdr:col>
                    <xdr:colOff>809625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4" name="Option Button 89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238125</xdr:rowOff>
                  </from>
                  <to>
                    <xdr:col>6</xdr:col>
                    <xdr:colOff>809625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5" name="Option Button 93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133350</xdr:rowOff>
                  </from>
                  <to>
                    <xdr:col>8</xdr:col>
                    <xdr:colOff>1581150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6" name="Option Button 94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104775</xdr:rowOff>
                  </from>
                  <to>
                    <xdr:col>8</xdr:col>
                    <xdr:colOff>1619250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7" name="Option Button 95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114300</xdr:rowOff>
                  </from>
                  <to>
                    <xdr:col>8</xdr:col>
                    <xdr:colOff>1657350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8" name="Option Button 96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95250</xdr:rowOff>
                  </from>
                  <to>
                    <xdr:col>8</xdr:col>
                    <xdr:colOff>1514475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19" name="Group Box 551">
              <controlPr defaultSize="0" autoFill="0" autoPict="0">
                <anchor moveWithCells="1">
                  <from>
                    <xdr:col>9</xdr:col>
                    <xdr:colOff>0</xdr:colOff>
                    <xdr:row>8</xdr:row>
                    <xdr:rowOff>504825</xdr:rowOff>
                  </from>
                  <to>
                    <xdr:col>10</xdr:col>
                    <xdr:colOff>209550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20" name="Group Box 552">
              <controlPr defaultSize="0" autoFill="0" autoPict="0">
                <anchor moveWithCells="1">
                  <from>
                    <xdr:col>10</xdr:col>
                    <xdr:colOff>295275</xdr:colOff>
                    <xdr:row>8</xdr:row>
                    <xdr:rowOff>495300</xdr:rowOff>
                  </from>
                  <to>
                    <xdr:col>12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21" name="Option Button 578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9</xdr:col>
                    <xdr:colOff>866775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22" name="Option Button 580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9</xdr:col>
                    <xdr:colOff>866775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23" name="Option Button 581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9</xdr:col>
                    <xdr:colOff>866775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24" name="Option Button 582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9</xdr:col>
                    <xdr:colOff>866775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25" name="Option Button 58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9</xdr:col>
                    <xdr:colOff>866775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26" name="Option Button 584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9</xdr:col>
                    <xdr:colOff>866775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27" name="Option Button 585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866775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28" name="Option Button 586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866775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29" name="Option Button 587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9</xdr:col>
                    <xdr:colOff>866775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30" name="Option Button 588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9</xdr:col>
                    <xdr:colOff>866775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31" name="Option Button 590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0</xdr:rowOff>
                  </from>
                  <to>
                    <xdr:col>11</xdr:col>
                    <xdr:colOff>866775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32" name="Option Button 591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12</xdr:col>
                    <xdr:colOff>114300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33" name="Option Button 592">
              <controlPr defaultSize="0" autoFill="0" autoLine="0" autoPict="0">
                <anchor moveWithCells="1">
                  <from>
                    <xdr:col>11</xdr:col>
                    <xdr:colOff>0</xdr:colOff>
                    <xdr:row>11</xdr:row>
                    <xdr:rowOff>0</xdr:rowOff>
                  </from>
                  <to>
                    <xdr:col>11</xdr:col>
                    <xdr:colOff>866775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34" name="Option Button 593">
              <controlPr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11</xdr:col>
                    <xdr:colOff>866775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35" name="Option Button 594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0</xdr:rowOff>
                  </from>
                  <to>
                    <xdr:col>11</xdr:col>
                    <xdr:colOff>866775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36" name="Option Button 595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11</xdr:col>
                    <xdr:colOff>866775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37" name="Option Button 596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11</xdr:col>
                    <xdr:colOff>866775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38" name="Option Button 597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11</xdr:col>
                    <xdr:colOff>866775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39" name="Option Button 598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11</xdr:col>
                    <xdr:colOff>866775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40" name="Option Button 599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11</xdr:col>
                    <xdr:colOff>866775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41" name="Option Button 600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11</xdr:col>
                    <xdr:colOff>866775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42" name="Group Box 647">
              <controlPr defaultSize="0" autoFill="0" autoPict="0">
                <anchor mov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7</xdr:col>
                    <xdr:colOff>266700</xdr:colOff>
                    <xdr:row>112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43" name="Group Box 648">
              <controlPr defaultSize="0" autoFill="0" autoPict="0">
                <anchor moveWithCells="1">
                  <from>
                    <xdr:col>8</xdr:col>
                    <xdr:colOff>0</xdr:colOff>
                    <xdr:row>99</xdr:row>
                    <xdr:rowOff>0</xdr:rowOff>
                  </from>
                  <to>
                    <xdr:col>8</xdr:col>
                    <xdr:colOff>1981200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44" name="Group Box 667">
              <controlPr defaultSize="0" autoFill="0" autoPict="0">
                <anchor moveWithCells="1">
                  <from>
                    <xdr:col>10</xdr:col>
                    <xdr:colOff>295275</xdr:colOff>
                    <xdr:row>99</xdr:row>
                    <xdr:rowOff>0</xdr:rowOff>
                  </from>
                  <to>
                    <xdr:col>12</xdr:col>
                    <xdr:colOff>171450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45" name="Option Button 692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114300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46" name="Option Button 69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8</xdr:col>
                    <xdr:colOff>1800225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47" name="Option Button 715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6</xdr:col>
                    <xdr:colOff>895350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48" name="Option Button 738">
              <controlPr defaultSize="0" autoFill="0" autoLine="0" autoPict="0">
                <anchor moveWithCells="1">
                  <from>
                    <xdr:col>5</xdr:col>
                    <xdr:colOff>361950</xdr:colOff>
                    <xdr:row>28</xdr:row>
                    <xdr:rowOff>0</xdr:rowOff>
                  </from>
                  <to>
                    <xdr:col>7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49" name="Option Button 739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6</xdr:col>
                    <xdr:colOff>895350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50" name="Option Button 740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895350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51" name="Option Button 741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6</xdr:col>
                    <xdr:colOff>895350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52" name="Option Button 742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6</xdr:col>
                    <xdr:colOff>895350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53" name="Option Button 743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6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54" name="Option Button 744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6</xdr:col>
                    <xdr:colOff>895350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55" name="Option Button 745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6</xdr:col>
                    <xdr:colOff>895350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56" name="Option Button 746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6</xdr:col>
                    <xdr:colOff>895350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57" name="Option Button 747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6</xdr:col>
                    <xdr:colOff>895350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58" name="Option Button 750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8</xdr:col>
                    <xdr:colOff>1838325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59" name="Option Button 751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1581150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60" name="Option Button 752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8</xdr:col>
                    <xdr:colOff>1581150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61" name="Option Button 753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238125</xdr:rowOff>
                  </from>
                  <to>
                    <xdr:col>8</xdr:col>
                    <xdr:colOff>1619250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62" name="Option Button 754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238125</xdr:rowOff>
                  </from>
                  <to>
                    <xdr:col>8</xdr:col>
                    <xdr:colOff>1543050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63" name="Option Button 756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0</xdr:rowOff>
                  </from>
                  <to>
                    <xdr:col>9</xdr:col>
                    <xdr:colOff>866775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64" name="Option Button 757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10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65" name="Option Button 758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9</xdr:col>
                    <xdr:colOff>866775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66" name="Option Button 759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866775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67" name="Option Button 760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9</xdr:col>
                    <xdr:colOff>866775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68" name="Option Button 761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9</xdr:col>
                    <xdr:colOff>866775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69" name="Option Button 762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9</xdr:col>
                    <xdr:colOff>866775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70" name="Option Button 763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9</xdr:col>
                    <xdr:colOff>866775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71" name="Option Button 764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9</xdr:col>
                    <xdr:colOff>866775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72" name="Option Button 765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9</xdr:col>
                    <xdr:colOff>866775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73" name="Option Button 766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9</xdr:col>
                    <xdr:colOff>866775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74" name="Option Button 771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0</xdr:rowOff>
                  </from>
                  <to>
                    <xdr:col>11</xdr:col>
                    <xdr:colOff>866775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75" name="Option Button 772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0</xdr:rowOff>
                  </from>
                  <to>
                    <xdr:col>12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6" name="Option Button 773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11</xdr:col>
                    <xdr:colOff>866775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77" name="Option Button 774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0</xdr:rowOff>
                  </from>
                  <to>
                    <xdr:col>11</xdr:col>
                    <xdr:colOff>866775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78" name="Option Button 775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11</xdr:col>
                    <xdr:colOff>866775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79" name="Option Button 776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11</xdr:col>
                    <xdr:colOff>866775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80" name="Option Button 777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11</xdr:col>
                    <xdr:colOff>866775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81" name="Option Button 778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11</xdr:col>
                    <xdr:colOff>866775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82" name="Option Button 779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0</xdr:rowOff>
                  </from>
                  <to>
                    <xdr:col>11</xdr:col>
                    <xdr:colOff>866775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83" name="Option Button 780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11</xdr:col>
                    <xdr:colOff>866775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84" name="Option Button 781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0</xdr:rowOff>
                  </from>
                  <to>
                    <xdr:col>11</xdr:col>
                    <xdr:colOff>866775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85" name="Option Button 789">
              <controlPr defaultSize="0" autoFill="0" autoLine="0" autoPict="0">
                <anchor moveWithCells="1">
                  <from>
                    <xdr:col>6</xdr:col>
                    <xdr:colOff>28575</xdr:colOff>
                    <xdr:row>45</xdr:row>
                    <xdr:rowOff>28575</xdr:rowOff>
                  </from>
                  <to>
                    <xdr:col>6</xdr:col>
                    <xdr:colOff>895350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86" name="Option Button 790">
              <controlPr defaultSize="0" autoFill="0" autoLine="0" autoPict="0">
                <anchor moveWithCells="1">
                  <from>
                    <xdr:col>6</xdr:col>
                    <xdr:colOff>28575</xdr:colOff>
                    <xdr:row>46</xdr:row>
                    <xdr:rowOff>28575</xdr:rowOff>
                  </from>
                  <to>
                    <xdr:col>7</xdr:col>
                    <xdr:colOff>114300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87" name="Option Button 791">
              <controlPr defaultSize="0" autoFill="0" autoLine="0" autoPict="0">
                <anchor moveWithCells="1">
                  <from>
                    <xdr:col>6</xdr:col>
                    <xdr:colOff>28575</xdr:colOff>
                    <xdr:row>47</xdr:row>
                    <xdr:rowOff>28575</xdr:rowOff>
                  </from>
                  <to>
                    <xdr:col>6</xdr:col>
                    <xdr:colOff>895350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88" name="Option Button 792">
              <controlPr defaultSize="0" autoFill="0" autoLine="0" autoPict="0">
                <anchor moveWithCells="1">
                  <from>
                    <xdr:col>6</xdr:col>
                    <xdr:colOff>28575</xdr:colOff>
                    <xdr:row>48</xdr:row>
                    <xdr:rowOff>28575</xdr:rowOff>
                  </from>
                  <to>
                    <xdr:col>6</xdr:col>
                    <xdr:colOff>895350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89" name="Option Button 793">
              <controlPr defaultSize="0" autoFill="0" autoLine="0" autoPict="0">
                <anchor moveWithCells="1">
                  <from>
                    <xdr:col>6</xdr:col>
                    <xdr:colOff>28575</xdr:colOff>
                    <xdr:row>49</xdr:row>
                    <xdr:rowOff>28575</xdr:rowOff>
                  </from>
                  <to>
                    <xdr:col>6</xdr:col>
                    <xdr:colOff>895350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90" name="Option Button 794">
              <controlPr defaultSize="0" autoFill="0" autoLine="0" autoPict="0">
                <anchor moveWithCells="1">
                  <from>
                    <xdr:col>6</xdr:col>
                    <xdr:colOff>28575</xdr:colOff>
                    <xdr:row>50</xdr:row>
                    <xdr:rowOff>28575</xdr:rowOff>
                  </from>
                  <to>
                    <xdr:col>6</xdr:col>
                    <xdr:colOff>895350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91" name="Option Button 795">
              <controlPr defaultSize="0" autoFill="0" autoLine="0" autoPict="0">
                <anchor moveWithCells="1">
                  <from>
                    <xdr:col>6</xdr:col>
                    <xdr:colOff>28575</xdr:colOff>
                    <xdr:row>51</xdr:row>
                    <xdr:rowOff>28575</xdr:rowOff>
                  </from>
                  <to>
                    <xdr:col>6</xdr:col>
                    <xdr:colOff>895350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92" name="Option Button 796">
              <controlPr defaultSize="0" autoFill="0" autoLine="0" autoPict="0">
                <anchor moveWithCells="1">
                  <from>
                    <xdr:col>6</xdr:col>
                    <xdr:colOff>28575</xdr:colOff>
                    <xdr:row>52</xdr:row>
                    <xdr:rowOff>28575</xdr:rowOff>
                  </from>
                  <to>
                    <xdr:col>6</xdr:col>
                    <xdr:colOff>895350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93" name="Option Button 797">
              <controlPr defaultSize="0" autoFill="0" autoLine="0" autoPict="0">
                <anchor moveWithCells="1">
                  <from>
                    <xdr:col>6</xdr:col>
                    <xdr:colOff>28575</xdr:colOff>
                    <xdr:row>53</xdr:row>
                    <xdr:rowOff>28575</xdr:rowOff>
                  </from>
                  <to>
                    <xdr:col>6</xdr:col>
                    <xdr:colOff>895350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94" name="Option Button 798">
              <controlPr defaultSize="0" autoFill="0" autoLine="0" autoPict="0">
                <anchor moveWithCells="1">
                  <from>
                    <xdr:col>6</xdr:col>
                    <xdr:colOff>28575</xdr:colOff>
                    <xdr:row>54</xdr:row>
                    <xdr:rowOff>28575</xdr:rowOff>
                  </from>
                  <to>
                    <xdr:col>6</xdr:col>
                    <xdr:colOff>895350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95" name="Option Button 799">
              <controlPr defaultSize="0" autoFill="0" autoLine="0" autoPict="0">
                <anchor moveWithCells="1">
                  <from>
                    <xdr:col>6</xdr:col>
                    <xdr:colOff>28575</xdr:colOff>
                    <xdr:row>55</xdr:row>
                    <xdr:rowOff>28575</xdr:rowOff>
                  </from>
                  <to>
                    <xdr:col>6</xdr:col>
                    <xdr:colOff>895350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96" name="Option Button 805">
              <controlPr defaultSize="0" autoFill="0" autoLine="0" autoPict="0">
                <anchor moveWithCells="1">
                  <from>
                    <xdr:col>8</xdr:col>
                    <xdr:colOff>57150</xdr:colOff>
                    <xdr:row>45</xdr:row>
                    <xdr:rowOff>9525</xdr:rowOff>
                  </from>
                  <to>
                    <xdr:col>8</xdr:col>
                    <xdr:colOff>1857375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97" name="Option Button 807">
              <controlPr defaultSize="0" autoFill="0" autoLine="0" autoPict="0">
                <anchor moveWithCells="1">
                  <from>
                    <xdr:col>8</xdr:col>
                    <xdr:colOff>38100</xdr:colOff>
                    <xdr:row>46</xdr:row>
                    <xdr:rowOff>238125</xdr:rowOff>
                  </from>
                  <to>
                    <xdr:col>8</xdr:col>
                    <xdr:colOff>1619250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98" name="Option Button 809">
              <controlPr defaultSize="0" autoFill="0" autoLine="0" autoPict="0">
                <anchor moveWithCells="1">
                  <from>
                    <xdr:col>8</xdr:col>
                    <xdr:colOff>38100</xdr:colOff>
                    <xdr:row>48</xdr:row>
                    <xdr:rowOff>238125</xdr:rowOff>
                  </from>
                  <to>
                    <xdr:col>8</xdr:col>
                    <xdr:colOff>1619250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99" name="Option Button 811">
              <controlPr defaultSize="0" autoFill="0" autoLine="0" autoPict="0">
                <anchor moveWithCells="1">
                  <from>
                    <xdr:col>8</xdr:col>
                    <xdr:colOff>38100</xdr:colOff>
                    <xdr:row>50</xdr:row>
                    <xdr:rowOff>238125</xdr:rowOff>
                  </from>
                  <to>
                    <xdr:col>8</xdr:col>
                    <xdr:colOff>1619250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100" name="Option Button 813">
              <controlPr defaultSize="0" autoFill="0" autoLine="0" autoPict="0">
                <anchor moveWithCells="1">
                  <from>
                    <xdr:col>8</xdr:col>
                    <xdr:colOff>38100</xdr:colOff>
                    <xdr:row>52</xdr:row>
                    <xdr:rowOff>238125</xdr:rowOff>
                  </from>
                  <to>
                    <xdr:col>8</xdr:col>
                    <xdr:colOff>1581150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101" name="Option Button 814">
              <controlPr defaultSize="0" autoFill="0" autoLine="0" autoPict="0">
                <anchor moveWithCells="1">
                  <from>
                    <xdr:col>9</xdr:col>
                    <xdr:colOff>38100</xdr:colOff>
                    <xdr:row>45</xdr:row>
                    <xdr:rowOff>0</xdr:rowOff>
                  </from>
                  <to>
                    <xdr:col>9</xdr:col>
                    <xdr:colOff>904875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102" name="Option Button 815">
              <controlPr defaultSize="0" autoFill="0" autoLine="0" autoPict="0">
                <anchor moveWithCells="1">
                  <from>
                    <xdr:col>9</xdr:col>
                    <xdr:colOff>38100</xdr:colOff>
                    <xdr:row>46</xdr:row>
                    <xdr:rowOff>0</xdr:rowOff>
                  </from>
                  <to>
                    <xdr:col>10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103" name="Option Button 816">
              <controlPr defaultSize="0" autoFill="0" autoLine="0" autoPict="0">
                <anchor moveWithCells="1">
                  <from>
                    <xdr:col>9</xdr:col>
                    <xdr:colOff>38100</xdr:colOff>
                    <xdr:row>47</xdr:row>
                    <xdr:rowOff>0</xdr:rowOff>
                  </from>
                  <to>
                    <xdr:col>9</xdr:col>
                    <xdr:colOff>904875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104" name="Option Button 817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0</xdr:rowOff>
                  </from>
                  <to>
                    <xdr:col>9</xdr:col>
                    <xdr:colOff>904875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105" name="Option Button 818">
              <controlPr defaultSize="0" autoFill="0" autoLine="0" autoPict="0">
                <anchor moveWithCells="1">
                  <from>
                    <xdr:col>9</xdr:col>
                    <xdr:colOff>38100</xdr:colOff>
                    <xdr:row>49</xdr:row>
                    <xdr:rowOff>0</xdr:rowOff>
                  </from>
                  <to>
                    <xdr:col>9</xdr:col>
                    <xdr:colOff>904875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106" name="Option Button 819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0</xdr:rowOff>
                  </from>
                  <to>
                    <xdr:col>9</xdr:col>
                    <xdr:colOff>904875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107" name="Option Button 820">
              <controlPr defaultSize="0" autoFill="0" autoLine="0" autoPict="0">
                <anchor moveWithCells="1">
                  <from>
                    <xdr:col>9</xdr:col>
                    <xdr:colOff>38100</xdr:colOff>
                    <xdr:row>51</xdr:row>
                    <xdr:rowOff>0</xdr:rowOff>
                  </from>
                  <to>
                    <xdr:col>9</xdr:col>
                    <xdr:colOff>904875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108" name="Option Button 821">
              <controlPr defaultSize="0" autoFill="0" autoLine="0" autoPict="0">
                <anchor moveWithCells="1">
                  <from>
                    <xdr:col>9</xdr:col>
                    <xdr:colOff>38100</xdr:colOff>
                    <xdr:row>52</xdr:row>
                    <xdr:rowOff>0</xdr:rowOff>
                  </from>
                  <to>
                    <xdr:col>9</xdr:col>
                    <xdr:colOff>904875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109" name="Option Button 822">
              <controlPr defaultSize="0" autoFill="0" autoLine="0" autoPict="0">
                <anchor moveWithCells="1">
                  <from>
                    <xdr:col>9</xdr:col>
                    <xdr:colOff>38100</xdr:colOff>
                    <xdr:row>53</xdr:row>
                    <xdr:rowOff>0</xdr:rowOff>
                  </from>
                  <to>
                    <xdr:col>9</xdr:col>
                    <xdr:colOff>904875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110" name="Option Button 823">
              <controlPr defaultSize="0" autoFill="0" autoLine="0" autoPict="0">
                <anchor moveWithCells="1">
                  <from>
                    <xdr:col>9</xdr:col>
                    <xdr:colOff>38100</xdr:colOff>
                    <xdr:row>54</xdr:row>
                    <xdr:rowOff>0</xdr:rowOff>
                  </from>
                  <to>
                    <xdr:col>9</xdr:col>
                    <xdr:colOff>904875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111" name="Option Button 824">
              <controlPr defaultSize="0" autoFill="0" autoLine="0" autoPict="0">
                <anchor moveWithCells="1">
                  <from>
                    <xdr:col>9</xdr:col>
                    <xdr:colOff>38100</xdr:colOff>
                    <xdr:row>55</xdr:row>
                    <xdr:rowOff>0</xdr:rowOff>
                  </from>
                  <to>
                    <xdr:col>9</xdr:col>
                    <xdr:colOff>904875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112" name="Option Button 826">
              <controlPr defaultSize="0" autoFill="0" autoLine="0" autoPict="0">
                <anchor moveWithCells="1">
                  <from>
                    <xdr:col>11</xdr:col>
                    <xdr:colOff>47625</xdr:colOff>
                    <xdr:row>45</xdr:row>
                    <xdr:rowOff>9525</xdr:rowOff>
                  </from>
                  <to>
                    <xdr:col>11</xdr:col>
                    <xdr:colOff>914400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113" name="Option Button 827">
              <controlPr defaultSize="0" autoFill="0" autoLine="0" autoPict="0">
                <anchor moveWithCells="1">
                  <from>
                    <xdr:col>11</xdr:col>
                    <xdr:colOff>47625</xdr:colOff>
                    <xdr:row>46</xdr:row>
                    <xdr:rowOff>9525</xdr:rowOff>
                  </from>
                  <to>
                    <xdr:col>12</xdr:col>
                    <xdr:colOff>180975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114" name="Option Button 828">
              <controlPr defaultSize="0" autoFill="0" autoLine="0" autoPict="0">
                <anchor moveWithCells="1">
                  <from>
                    <xdr:col>11</xdr:col>
                    <xdr:colOff>47625</xdr:colOff>
                    <xdr:row>47</xdr:row>
                    <xdr:rowOff>9525</xdr:rowOff>
                  </from>
                  <to>
                    <xdr:col>11</xdr:col>
                    <xdr:colOff>914400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115" name="Option Button 829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9525</xdr:rowOff>
                  </from>
                  <to>
                    <xdr:col>11</xdr:col>
                    <xdr:colOff>914400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116" name="Option Button 830">
              <controlPr defaultSize="0" autoFill="0" autoLine="0" autoPict="0">
                <anchor moveWithCells="1">
                  <from>
                    <xdr:col>11</xdr:col>
                    <xdr:colOff>47625</xdr:colOff>
                    <xdr:row>49</xdr:row>
                    <xdr:rowOff>9525</xdr:rowOff>
                  </from>
                  <to>
                    <xdr:col>11</xdr:col>
                    <xdr:colOff>914400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117" name="Option Button 831">
              <controlPr defaultSize="0" autoFill="0" autoLine="0" autoPict="0">
                <anchor moveWithCells="1">
                  <from>
                    <xdr:col>11</xdr:col>
                    <xdr:colOff>47625</xdr:colOff>
                    <xdr:row>50</xdr:row>
                    <xdr:rowOff>9525</xdr:rowOff>
                  </from>
                  <to>
                    <xdr:col>11</xdr:col>
                    <xdr:colOff>914400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118" name="Option Button 832">
              <controlPr defaultSize="0" autoFill="0" autoLine="0" autoPict="0">
                <anchor moveWithCells="1">
                  <from>
                    <xdr:col>11</xdr:col>
                    <xdr:colOff>47625</xdr:colOff>
                    <xdr:row>51</xdr:row>
                    <xdr:rowOff>9525</xdr:rowOff>
                  </from>
                  <to>
                    <xdr:col>11</xdr:col>
                    <xdr:colOff>914400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119" name="Option Button 833">
              <controlPr defaultSize="0" autoFill="0" autoLine="0" autoPict="0">
                <anchor moveWithCells="1">
                  <from>
                    <xdr:col>11</xdr:col>
                    <xdr:colOff>47625</xdr:colOff>
                    <xdr:row>52</xdr:row>
                    <xdr:rowOff>9525</xdr:rowOff>
                  </from>
                  <to>
                    <xdr:col>11</xdr:col>
                    <xdr:colOff>914400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120" name="Option Button 834">
              <controlPr defaultSize="0" autoFill="0" autoLine="0" autoPict="0">
                <anchor moveWithCells="1">
                  <from>
                    <xdr:col>11</xdr:col>
                    <xdr:colOff>47625</xdr:colOff>
                    <xdr:row>53</xdr:row>
                    <xdr:rowOff>9525</xdr:rowOff>
                  </from>
                  <to>
                    <xdr:col>11</xdr:col>
                    <xdr:colOff>914400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121" name="Option Button 835">
              <controlPr defaultSize="0" autoFill="0" autoLine="0" autoPict="0">
                <anchor moveWithCells="1">
                  <from>
                    <xdr:col>11</xdr:col>
                    <xdr:colOff>47625</xdr:colOff>
                    <xdr:row>54</xdr:row>
                    <xdr:rowOff>9525</xdr:rowOff>
                  </from>
                  <to>
                    <xdr:col>11</xdr:col>
                    <xdr:colOff>914400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122" name="Option Button 836">
              <controlPr defaultSize="0" autoFill="0" autoLine="0" autoPict="0">
                <anchor moveWithCells="1">
                  <from>
                    <xdr:col>11</xdr:col>
                    <xdr:colOff>47625</xdr:colOff>
                    <xdr:row>55</xdr:row>
                    <xdr:rowOff>9525</xdr:rowOff>
                  </from>
                  <to>
                    <xdr:col>11</xdr:col>
                    <xdr:colOff>914400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123" name="Group Box 838">
              <controlPr defaultSize="0" autoFill="0" autoPict="0">
                <anchor moveWithCells="1">
                  <from>
                    <xdr:col>5</xdr:col>
                    <xdr:colOff>304800</xdr:colOff>
                    <xdr:row>63</xdr:row>
                    <xdr:rowOff>0</xdr:rowOff>
                  </from>
                  <to>
                    <xdr:col>7</xdr:col>
                    <xdr:colOff>190500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124" name="Group Box 839">
              <controlPr defaultSize="0" autoFill="0" autoPict="0">
                <anchor moveWithCells="1">
                  <from>
                    <xdr:col>7</xdr:col>
                    <xdr:colOff>304800</xdr:colOff>
                    <xdr:row>63</xdr:row>
                    <xdr:rowOff>0</xdr:rowOff>
                  </from>
                  <to>
                    <xdr:col>8</xdr:col>
                    <xdr:colOff>1905000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125" name="Group Box 840">
              <controlPr defaultSize="0" autoFill="0" autoPict="0">
                <anchor moveWithCells="1">
                  <from>
                    <xdr:col>8</xdr:col>
                    <xdr:colOff>2076450</xdr:colOff>
                    <xdr:row>63</xdr:row>
                    <xdr:rowOff>0</xdr:rowOff>
                  </from>
                  <to>
                    <xdr:col>10</xdr:col>
                    <xdr:colOff>123825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126" name="Group Box 841">
              <controlPr defaultSize="0" autoFill="0" autoPict="0">
                <anchor moveWithCells="1">
                  <from>
                    <xdr:col>10</xdr:col>
                    <xdr:colOff>247650</xdr:colOff>
                    <xdr:row>63</xdr:row>
                    <xdr:rowOff>0</xdr:rowOff>
                  </from>
                  <to>
                    <xdr:col>12</xdr:col>
                    <xdr:colOff>76200</xdr:colOff>
                    <xdr:row>75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127" name="Option Button 854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6</xdr:col>
                    <xdr:colOff>866775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128" name="Option Button 855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219075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129" name="Option Button 856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6</xdr:col>
                    <xdr:colOff>866775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130" name="Option Button 857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6</xdr:col>
                    <xdr:colOff>866775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131" name="Option Button 858">
              <controlPr defaultSize="0" autoFill="0" autoLine="0" autoPict="0">
                <anchor mov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6</xdr:col>
                    <xdr:colOff>866775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132" name="Option Button 859">
              <controlPr defaultSize="0" autoFill="0" autoLine="0" autoPict="0">
                <anchor mov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6</xdr:col>
                    <xdr:colOff>866775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133" name="Option Button 860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6</xdr:col>
                    <xdr:colOff>866775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134" name="Option Button 861">
              <controlPr defaultSize="0" autoFill="0" autoLine="0" autoPict="0">
                <anchor mov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6</xdr:col>
                    <xdr:colOff>866775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135" name="Option Button 862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6</xdr:col>
                    <xdr:colOff>866775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136" name="Option Button 863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6</xdr:col>
                    <xdr:colOff>866775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137" name="Option Button 864">
              <controlPr defaultSize="0" autoFill="0" autoLine="0" autoPict="0">
                <anchor moveWithCells="1">
                  <from>
                    <xdr:col>6</xdr:col>
                    <xdr:colOff>0</xdr:colOff>
                    <xdr:row>73</xdr:row>
                    <xdr:rowOff>0</xdr:rowOff>
                  </from>
                  <to>
                    <xdr:col>6</xdr:col>
                    <xdr:colOff>866775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138" name="Option Button 866">
              <controlPr defaultSize="0" autoFill="0" autoLine="0" autoPict="0">
                <anchor moveWithCells="1">
                  <from>
                    <xdr:col>7</xdr:col>
                    <xdr:colOff>342900</xdr:colOff>
                    <xdr:row>63</xdr:row>
                    <xdr:rowOff>0</xdr:rowOff>
                  </from>
                  <to>
                    <xdr:col>8</xdr:col>
                    <xdr:colOff>1800225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139" name="Option Button 868">
              <controlPr defaultSize="0" autoFill="0" autoLine="0" autoPict="0">
                <anchor moveWithCells="1">
                  <from>
                    <xdr:col>7</xdr:col>
                    <xdr:colOff>342900</xdr:colOff>
                    <xdr:row>64</xdr:row>
                    <xdr:rowOff>238125</xdr:rowOff>
                  </from>
                  <to>
                    <xdr:col>8</xdr:col>
                    <xdr:colOff>1581150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140" name="Option Button 870">
              <controlPr defaultSize="0" autoFill="0" autoLine="0" autoPict="0">
                <anchor moveWithCells="1">
                  <from>
                    <xdr:col>7</xdr:col>
                    <xdr:colOff>342900</xdr:colOff>
                    <xdr:row>66</xdr:row>
                    <xdr:rowOff>238125</xdr:rowOff>
                  </from>
                  <to>
                    <xdr:col>8</xdr:col>
                    <xdr:colOff>1581150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141" name="Option Button 872">
              <controlPr defaultSize="0" autoFill="0" autoLine="0" autoPict="0">
                <anchor moveWithCells="1">
                  <from>
                    <xdr:col>7</xdr:col>
                    <xdr:colOff>342900</xdr:colOff>
                    <xdr:row>68</xdr:row>
                    <xdr:rowOff>238125</xdr:rowOff>
                  </from>
                  <to>
                    <xdr:col>8</xdr:col>
                    <xdr:colOff>1581150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142" name="Option Button 874">
              <controlPr defaultSize="0" autoFill="0" autoLine="0" autoPict="0">
                <anchor moveWithCells="1">
                  <from>
                    <xdr:col>7</xdr:col>
                    <xdr:colOff>342900</xdr:colOff>
                    <xdr:row>70</xdr:row>
                    <xdr:rowOff>238125</xdr:rowOff>
                  </from>
                  <to>
                    <xdr:col>8</xdr:col>
                    <xdr:colOff>1543050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143" name="Option Button 876">
              <controlPr defaultSize="0" autoFill="0" autoLine="0" autoPict="0">
                <anchor moveWithCells="1">
                  <from>
                    <xdr:col>9</xdr:col>
                    <xdr:colOff>0</xdr:colOff>
                    <xdr:row>63</xdr:row>
                    <xdr:rowOff>0</xdr:rowOff>
                  </from>
                  <to>
                    <xdr:col>9</xdr:col>
                    <xdr:colOff>866775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144" name="Option Button 877">
              <controlPr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0</xdr:rowOff>
                  </from>
                  <to>
                    <xdr:col>10</xdr:col>
                    <xdr:colOff>142875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145" name="Option Button 878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9</xdr:col>
                    <xdr:colOff>866775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146" name="Option Button 879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0</xdr:rowOff>
                  </from>
                  <to>
                    <xdr:col>9</xdr:col>
                    <xdr:colOff>866775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147" name="Option Button 880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9</xdr:col>
                    <xdr:colOff>866775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148" name="Option Button 881">
              <controlPr defaultSize="0" autoFill="0" autoLine="0" autoPict="0">
                <anchor moveWithCells="1">
                  <from>
                    <xdr:col>9</xdr:col>
                    <xdr:colOff>0</xdr:colOff>
                    <xdr:row>68</xdr:row>
                    <xdr:rowOff>0</xdr:rowOff>
                  </from>
                  <to>
                    <xdr:col>9</xdr:col>
                    <xdr:colOff>866775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149" name="Option Button 882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9</xdr:col>
                    <xdr:colOff>866775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150" name="Option Button 883">
              <controlPr defaultSize="0" autoFill="0" autoLine="0" autoPict="0">
                <anchor moveWithCells="1">
                  <from>
                    <xdr:col>9</xdr:col>
                    <xdr:colOff>0</xdr:colOff>
                    <xdr:row>70</xdr:row>
                    <xdr:rowOff>0</xdr:rowOff>
                  </from>
                  <to>
                    <xdr:col>9</xdr:col>
                    <xdr:colOff>866775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151" name="Option Button 884">
              <controlPr defaultSize="0" autoFill="0" autoLine="0" autoPict="0">
                <anchor moveWithCells="1">
                  <from>
                    <xdr:col>9</xdr:col>
                    <xdr:colOff>0</xdr:colOff>
                    <xdr:row>71</xdr:row>
                    <xdr:rowOff>0</xdr:rowOff>
                  </from>
                  <to>
                    <xdr:col>9</xdr:col>
                    <xdr:colOff>866775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152" name="Option Button 885">
              <controlPr defaultSize="0" autoFill="0" autoLine="0" autoPict="0">
                <anchor moveWithCells="1">
                  <from>
                    <xdr:col>9</xdr:col>
                    <xdr:colOff>0</xdr:colOff>
                    <xdr:row>72</xdr:row>
                    <xdr:rowOff>0</xdr:rowOff>
                  </from>
                  <to>
                    <xdr:col>9</xdr:col>
                    <xdr:colOff>866775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153" name="Option Button 886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9</xdr:col>
                    <xdr:colOff>866775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154" name="Option Button 888">
              <controlPr defaultSize="0" autoFill="0" autoLine="0" autoPict="0">
                <anchor moveWithCells="1">
                  <from>
                    <xdr:col>11</xdr:col>
                    <xdr:colOff>0</xdr:colOff>
                    <xdr:row>63</xdr:row>
                    <xdr:rowOff>0</xdr:rowOff>
                  </from>
                  <to>
                    <xdr:col>11</xdr:col>
                    <xdr:colOff>866775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155" name="Option Button 889">
              <controlPr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0</xdr:rowOff>
                  </from>
                  <to>
                    <xdr:col>12</xdr:col>
                    <xdr:colOff>76200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156" name="Option Button 890">
              <controlPr defaultSize="0" autoFill="0" autoLine="0" autoPict="0">
                <anchor moveWithCells="1">
                  <from>
                    <xdr:col>11</xdr:col>
                    <xdr:colOff>0</xdr:colOff>
                    <xdr:row>65</xdr:row>
                    <xdr:rowOff>0</xdr:rowOff>
                  </from>
                  <to>
                    <xdr:col>11</xdr:col>
                    <xdr:colOff>866775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157" name="Option Button 891">
              <controlPr defaultSize="0" autoFill="0" autoLine="0" autoPict="0">
                <anchor moveWithCells="1">
                  <from>
                    <xdr:col>11</xdr:col>
                    <xdr:colOff>0</xdr:colOff>
                    <xdr:row>66</xdr:row>
                    <xdr:rowOff>0</xdr:rowOff>
                  </from>
                  <to>
                    <xdr:col>11</xdr:col>
                    <xdr:colOff>866775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158" name="Option Button 892">
              <controlPr defaultSize="0" autoFill="0" autoLine="0" autoPict="0">
                <anchor moveWithCells="1">
                  <from>
                    <xdr:col>11</xdr:col>
                    <xdr:colOff>0</xdr:colOff>
                    <xdr:row>67</xdr:row>
                    <xdr:rowOff>0</xdr:rowOff>
                  </from>
                  <to>
                    <xdr:col>11</xdr:col>
                    <xdr:colOff>866775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159" name="Option Button 893">
              <controlPr defaultSize="0" autoFill="0" autoLine="0" autoPict="0">
                <anchor moveWithCells="1">
                  <from>
                    <xdr:col>11</xdr:col>
                    <xdr:colOff>0</xdr:colOff>
                    <xdr:row>68</xdr:row>
                    <xdr:rowOff>0</xdr:rowOff>
                  </from>
                  <to>
                    <xdr:col>11</xdr:col>
                    <xdr:colOff>866775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160" name="Option Button 894">
              <controlPr defaultSize="0" autoFill="0" autoLine="0" autoPict="0">
                <anchor moveWithCells="1">
                  <from>
                    <xdr:col>11</xdr:col>
                    <xdr:colOff>0</xdr:colOff>
                    <xdr:row>69</xdr:row>
                    <xdr:rowOff>0</xdr:rowOff>
                  </from>
                  <to>
                    <xdr:col>11</xdr:col>
                    <xdr:colOff>866775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161" name="Option Button 895">
              <controlPr defaultSize="0" autoFill="0" autoLine="0" autoPict="0">
                <anchor moveWithCells="1">
                  <from>
                    <xdr:col>11</xdr:col>
                    <xdr:colOff>0</xdr:colOff>
                    <xdr:row>70</xdr:row>
                    <xdr:rowOff>0</xdr:rowOff>
                  </from>
                  <to>
                    <xdr:col>11</xdr:col>
                    <xdr:colOff>866775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162" name="Option Button 896">
              <controlPr defaultSize="0" autoFill="0" autoLine="0" autoPict="0">
                <anchor moveWithCells="1">
                  <from>
                    <xdr:col>11</xdr:col>
                    <xdr:colOff>0</xdr:colOff>
                    <xdr:row>71</xdr:row>
                    <xdr:rowOff>0</xdr:rowOff>
                  </from>
                  <to>
                    <xdr:col>11</xdr:col>
                    <xdr:colOff>866775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163" name="Option Button 897">
              <controlPr defaultSize="0" autoFill="0" autoLine="0" autoPict="0">
                <anchor moveWithCells="1">
                  <from>
                    <xdr:col>11</xdr:col>
                    <xdr:colOff>0</xdr:colOff>
                    <xdr:row>72</xdr:row>
                    <xdr:rowOff>0</xdr:rowOff>
                  </from>
                  <to>
                    <xdr:col>11</xdr:col>
                    <xdr:colOff>866775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164" name="Option Button 898">
              <controlPr defaultSize="0" autoFill="0" autoLine="0" autoPict="0">
                <anchor moveWithCells="1">
                  <from>
                    <xdr:col>11</xdr:col>
                    <xdr:colOff>0</xdr:colOff>
                    <xdr:row>73</xdr:row>
                    <xdr:rowOff>0</xdr:rowOff>
                  </from>
                  <to>
                    <xdr:col>11</xdr:col>
                    <xdr:colOff>866775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165" name="Group Box 900">
              <controlPr defaultSize="0" autoFill="0" autoPict="0">
                <anchor moveWithCells="1">
                  <from>
                    <xdr:col>5</xdr:col>
                    <xdr:colOff>295275</xdr:colOff>
                    <xdr:row>81</xdr:row>
                    <xdr:rowOff>0</xdr:rowOff>
                  </from>
                  <to>
                    <xdr:col>7</xdr:col>
                    <xdr:colOff>190500</xdr:colOff>
                    <xdr:row>93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166" name="Group Box 901">
              <controlPr defaultSize="0" autoFill="0" autoPict="0">
                <anchor moveWithCells="1">
                  <from>
                    <xdr:col>7</xdr:col>
                    <xdr:colOff>295275</xdr:colOff>
                    <xdr:row>81</xdr:row>
                    <xdr:rowOff>0</xdr:rowOff>
                  </from>
                  <to>
                    <xdr:col>8</xdr:col>
                    <xdr:colOff>1924050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167" name="Group Box 902">
              <controlPr defaultSize="0" autoFill="0" autoPict="0" macro="[0]!グループ902_Click">
                <anchor moveWithCells="1">
                  <from>
                    <xdr:col>8</xdr:col>
                    <xdr:colOff>2066925</xdr:colOff>
                    <xdr:row>81</xdr:row>
                    <xdr:rowOff>0</xdr:rowOff>
                  </from>
                  <to>
                    <xdr:col>10</xdr:col>
                    <xdr:colOff>142875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168" name="Group Box 903">
              <controlPr defaultSize="0" autoFill="0" autoPict="0">
                <anchor moveWithCells="1">
                  <from>
                    <xdr:col>10</xdr:col>
                    <xdr:colOff>247650</xdr:colOff>
                    <xdr:row>81</xdr:row>
                    <xdr:rowOff>0</xdr:rowOff>
                  </from>
                  <to>
                    <xdr:col>12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169" name="Option Button 904">
              <controlPr defaultSize="0" autoFill="0" autoLine="0" autoPict="0">
                <anchor mov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6</xdr:col>
                    <xdr:colOff>866775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170" name="Option Button 905">
              <controlPr defaultSize="0" autoFill="0" autoLine="0" autoPict="0">
                <anchor mov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200025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171" name="Option Button 906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6</xdr:col>
                    <xdr:colOff>866775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172" name="Option Button 907">
              <controlPr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6</xdr:col>
                    <xdr:colOff>866775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173" name="Option Button 908">
              <controlPr defaultSize="0" autoFill="0" autoLine="0" autoPict="0">
                <anchor mov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6</xdr:col>
                    <xdr:colOff>866775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174" name="Option Button 909">
              <controlPr defaultSize="0" autoFill="0" autoLine="0" autoPict="0">
                <anchor mov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6</xdr:col>
                    <xdr:colOff>866775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175" name="Option Button 910">
              <controlPr defaultSize="0" autoFill="0" autoLine="0" autoPict="0">
                <anchor moveWithCells="1">
                  <from>
                    <xdr:col>6</xdr:col>
                    <xdr:colOff>0</xdr:colOff>
                    <xdr:row>87</xdr:row>
                    <xdr:rowOff>0</xdr:rowOff>
                  </from>
                  <to>
                    <xdr:col>6</xdr:col>
                    <xdr:colOff>866775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176" name="Option Button 911">
              <controlPr defaultSize="0" autoFill="0" autoLine="0" autoPict="0">
                <anchor moveWithCells="1">
                  <from>
                    <xdr:col>6</xdr:col>
                    <xdr:colOff>0</xdr:colOff>
                    <xdr:row>88</xdr:row>
                    <xdr:rowOff>0</xdr:rowOff>
                  </from>
                  <to>
                    <xdr:col>6</xdr:col>
                    <xdr:colOff>866775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177" name="Option Button 912">
              <controlPr defaultSize="0" autoFill="0" autoLine="0" autoPict="0">
                <anchor mov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6</xdr:col>
                    <xdr:colOff>866775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178" name="Option Button 913">
              <controlPr defaultSize="0" autoFill="0" autoLine="0" autoPict="0">
                <anchor mov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6</xdr:col>
                    <xdr:colOff>866775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179" name="Option Button 914">
              <controlPr defaultSize="0" autoFill="0" autoLine="0" autoPict="0">
                <anchor mov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6</xdr:col>
                    <xdr:colOff>866775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180" name="Option Button 916">
              <controlPr defaultSize="0" autoFill="0" autoLine="0" autoPict="0">
                <anchor moveWithCells="1">
                  <from>
                    <xdr:col>7</xdr:col>
                    <xdr:colOff>342900</xdr:colOff>
                    <xdr:row>81</xdr:row>
                    <xdr:rowOff>0</xdr:rowOff>
                  </from>
                  <to>
                    <xdr:col>8</xdr:col>
                    <xdr:colOff>1800225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181" name="Option Button 918">
              <controlPr defaultSize="0" autoFill="0" autoLine="0" autoPict="0">
                <anchor moveWithCells="1">
                  <from>
                    <xdr:col>7</xdr:col>
                    <xdr:colOff>342900</xdr:colOff>
                    <xdr:row>82</xdr:row>
                    <xdr:rowOff>238125</xdr:rowOff>
                  </from>
                  <to>
                    <xdr:col>8</xdr:col>
                    <xdr:colOff>1581150</xdr:colOff>
                    <xdr:row>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182" name="Option Button 920">
              <controlPr defaultSize="0" autoFill="0" autoLine="0" autoPict="0">
                <anchor moveWithCells="1">
                  <from>
                    <xdr:col>7</xdr:col>
                    <xdr:colOff>342900</xdr:colOff>
                    <xdr:row>84</xdr:row>
                    <xdr:rowOff>238125</xdr:rowOff>
                  </from>
                  <to>
                    <xdr:col>8</xdr:col>
                    <xdr:colOff>1581150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183" name="Option Button 922">
              <controlPr defaultSize="0" autoFill="0" autoLine="0" autoPict="0">
                <anchor moveWithCells="1">
                  <from>
                    <xdr:col>7</xdr:col>
                    <xdr:colOff>342900</xdr:colOff>
                    <xdr:row>86</xdr:row>
                    <xdr:rowOff>238125</xdr:rowOff>
                  </from>
                  <to>
                    <xdr:col>8</xdr:col>
                    <xdr:colOff>1581150</xdr:colOff>
                    <xdr:row>89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184" name="Option Button 924">
              <controlPr defaultSize="0" autoFill="0" autoLine="0" autoPict="0">
                <anchor moveWithCells="1">
                  <from>
                    <xdr:col>7</xdr:col>
                    <xdr:colOff>342900</xdr:colOff>
                    <xdr:row>88</xdr:row>
                    <xdr:rowOff>238125</xdr:rowOff>
                  </from>
                  <to>
                    <xdr:col>8</xdr:col>
                    <xdr:colOff>1533525</xdr:colOff>
                    <xdr:row>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185" name="Option Button 927">
              <controlPr defaultSize="0" autoFill="0" autoLine="0" autoPict="0">
                <anchor moveWithCells="1">
                  <from>
                    <xdr:col>9</xdr:col>
                    <xdr:colOff>0</xdr:colOff>
                    <xdr:row>81</xdr:row>
                    <xdr:rowOff>0</xdr:rowOff>
                  </from>
                  <to>
                    <xdr:col>9</xdr:col>
                    <xdr:colOff>866775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186" name="Option Button 928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0</xdr:rowOff>
                  </from>
                  <to>
                    <xdr:col>10</xdr:col>
                    <xdr:colOff>133350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187" name="Option Button 929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9</xdr:col>
                    <xdr:colOff>866775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188" name="Option Button 930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9</xdr:col>
                    <xdr:colOff>866775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189" name="Option Button 931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9</xdr:col>
                    <xdr:colOff>866775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190" name="Option Button 932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9</xdr:col>
                    <xdr:colOff>866775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191" name="Option Button 933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0</xdr:rowOff>
                  </from>
                  <to>
                    <xdr:col>9</xdr:col>
                    <xdr:colOff>866775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192" name="Option Button 934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0</xdr:rowOff>
                  </from>
                  <to>
                    <xdr:col>9</xdr:col>
                    <xdr:colOff>866775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193" name="Option Button 935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0</xdr:rowOff>
                  </from>
                  <to>
                    <xdr:col>9</xdr:col>
                    <xdr:colOff>866775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194" name="Option Button 936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0</xdr:rowOff>
                  </from>
                  <to>
                    <xdr:col>9</xdr:col>
                    <xdr:colOff>866775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195" name="Option Button 937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0</xdr:rowOff>
                  </from>
                  <to>
                    <xdr:col>9</xdr:col>
                    <xdr:colOff>866775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196" name="Option Button 939">
              <controlPr defaultSize="0" autoFill="0" autoLine="0" autoPict="0">
                <anchor moveWithCells="1">
                  <from>
                    <xdr:col>11</xdr:col>
                    <xdr:colOff>0</xdr:colOff>
                    <xdr:row>81</xdr:row>
                    <xdr:rowOff>0</xdr:rowOff>
                  </from>
                  <to>
                    <xdr:col>11</xdr:col>
                    <xdr:colOff>866775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197" name="Option Button 940">
              <controlPr defaultSize="0" autoFill="0" autoLine="0" autoPict="0">
                <anchor moveWithCells="1">
                  <from>
                    <xdr:col>10</xdr:col>
                    <xdr:colOff>304800</xdr:colOff>
                    <xdr:row>82</xdr:row>
                    <xdr:rowOff>0</xdr:rowOff>
                  </from>
                  <to>
                    <xdr:col>12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198" name="Option Button 941">
              <controlPr defaultSize="0" autoFill="0" autoLine="0" autoPict="0">
                <anchor moveWithCells="1">
                  <from>
                    <xdr:col>11</xdr:col>
                    <xdr:colOff>0</xdr:colOff>
                    <xdr:row>83</xdr:row>
                    <xdr:rowOff>0</xdr:rowOff>
                  </from>
                  <to>
                    <xdr:col>11</xdr:col>
                    <xdr:colOff>866775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199" name="Option Button 942">
              <controlPr defaultSize="0" autoFill="0" autoLine="0" autoPict="0">
                <anchor moveWithCells="1">
                  <from>
                    <xdr:col>11</xdr:col>
                    <xdr:colOff>0</xdr:colOff>
                    <xdr:row>84</xdr:row>
                    <xdr:rowOff>0</xdr:rowOff>
                  </from>
                  <to>
                    <xdr:col>11</xdr:col>
                    <xdr:colOff>866775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200" name="Option Button 943">
              <controlPr defaultSize="0" autoFill="0" autoLine="0" autoPict="0">
                <anchor moveWithCells="1">
                  <from>
                    <xdr:col>11</xdr:col>
                    <xdr:colOff>0</xdr:colOff>
                    <xdr:row>85</xdr:row>
                    <xdr:rowOff>0</xdr:rowOff>
                  </from>
                  <to>
                    <xdr:col>11</xdr:col>
                    <xdr:colOff>866775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201" name="Option Button 944">
              <controlPr defaultSize="0" autoFill="0" autoLine="0" autoPict="0">
                <anchor moveWithCells="1">
                  <from>
                    <xdr:col>11</xdr:col>
                    <xdr:colOff>0</xdr:colOff>
                    <xdr:row>86</xdr:row>
                    <xdr:rowOff>0</xdr:rowOff>
                  </from>
                  <to>
                    <xdr:col>11</xdr:col>
                    <xdr:colOff>866775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202" name="Option Button 945">
              <controlPr defaultSize="0" autoFill="0" autoLine="0" autoPict="0">
                <anchor moveWithCells="1">
                  <from>
                    <xdr:col>11</xdr:col>
                    <xdr:colOff>0</xdr:colOff>
                    <xdr:row>87</xdr:row>
                    <xdr:rowOff>0</xdr:rowOff>
                  </from>
                  <to>
                    <xdr:col>11</xdr:col>
                    <xdr:colOff>866775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203" name="Option Button 946">
              <controlPr defaultSize="0" autoFill="0" autoLine="0" autoPict="0">
                <anchor moveWithCells="1">
                  <from>
                    <xdr:col>11</xdr:col>
                    <xdr:colOff>0</xdr:colOff>
                    <xdr:row>88</xdr:row>
                    <xdr:rowOff>0</xdr:rowOff>
                  </from>
                  <to>
                    <xdr:col>11</xdr:col>
                    <xdr:colOff>866775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204" name="Option Button 947">
              <controlPr defaultSize="0" autoFill="0" autoLine="0" autoPict="0">
                <anchor moveWithCells="1">
                  <from>
                    <xdr:col>11</xdr:col>
                    <xdr:colOff>0</xdr:colOff>
                    <xdr:row>89</xdr:row>
                    <xdr:rowOff>0</xdr:rowOff>
                  </from>
                  <to>
                    <xdr:col>11</xdr:col>
                    <xdr:colOff>866775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205" name="Option Button 948">
              <controlPr defaultSize="0" autoFill="0" autoLine="0" autoPict="0">
                <anchor moveWithCells="1">
                  <from>
                    <xdr:col>11</xdr:col>
                    <xdr:colOff>0</xdr:colOff>
                    <xdr:row>90</xdr:row>
                    <xdr:rowOff>0</xdr:rowOff>
                  </from>
                  <to>
                    <xdr:col>11</xdr:col>
                    <xdr:colOff>866775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206" name="Option Button 949">
              <controlPr defaultSize="0" autoFill="0" autoLine="0" autoPict="0">
                <anchor moveWithCells="1">
                  <from>
                    <xdr:col>11</xdr:col>
                    <xdr:colOff>0</xdr:colOff>
                    <xdr:row>91</xdr:row>
                    <xdr:rowOff>0</xdr:rowOff>
                  </from>
                  <to>
                    <xdr:col>11</xdr:col>
                    <xdr:colOff>866775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207" name="Group Box 700">
              <controlPr defaultSize="0" autoFill="0" autoPict="0">
                <anchor moveWithCells="1">
                  <from>
                    <xdr:col>5</xdr:col>
                    <xdr:colOff>323850</xdr:colOff>
                    <xdr:row>23</xdr:row>
                    <xdr:rowOff>190500</xdr:rowOff>
                  </from>
                  <to>
                    <xdr:col>7</xdr:col>
                    <xdr:colOff>247650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208" name="Group Box 749">
              <controlPr defaultSize="0" autoFill="0" autoPict="0">
                <anchor moveWithCells="1">
                  <from>
                    <xdr:col>8</xdr:col>
                    <xdr:colOff>0</xdr:colOff>
                    <xdr:row>23</xdr:row>
                    <xdr:rowOff>190500</xdr:rowOff>
                  </from>
                  <to>
                    <xdr:col>8</xdr:col>
                    <xdr:colOff>2000250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209" name="Group Box 755">
              <controlPr defaultSize="0" autoFill="0" autoPict="0">
                <anchor moveWithCells="1">
                  <from>
                    <xdr:col>9</xdr:col>
                    <xdr:colOff>0</xdr:colOff>
                    <xdr:row>23</xdr:row>
                    <xdr:rowOff>200025</xdr:rowOff>
                  </from>
                  <to>
                    <xdr:col>10</xdr:col>
                    <xdr:colOff>257175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210" name="Group Box 768">
              <controlPr defaultSize="0" autoFill="0" autoPict="0">
                <anchor moveWithCells="1">
                  <from>
                    <xdr:col>11</xdr:col>
                    <xdr:colOff>19050</xdr:colOff>
                    <xdr:row>23</xdr:row>
                    <xdr:rowOff>190500</xdr:rowOff>
                  </from>
                  <to>
                    <xdr:col>12</xdr:col>
                    <xdr:colOff>171450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211" name="Group Box 783">
              <controlPr defaultSize="0" autoFill="0" autoPict="0">
                <anchor moveWithCells="1">
                  <from>
                    <xdr:col>5</xdr:col>
                    <xdr:colOff>304800</xdr:colOff>
                    <xdr:row>41</xdr:row>
                    <xdr:rowOff>209550</xdr:rowOff>
                  </from>
                  <to>
                    <xdr:col>7</xdr:col>
                    <xdr:colOff>228600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212" name="Group Box 785">
              <controlPr defaultSize="0" autoFill="0" autoPict="0">
                <anchor moveWithCells="1">
                  <from>
                    <xdr:col>7</xdr:col>
                    <xdr:colOff>285750</xdr:colOff>
                    <xdr:row>41</xdr:row>
                    <xdr:rowOff>171450</xdr:rowOff>
                  </from>
                  <to>
                    <xdr:col>8</xdr:col>
                    <xdr:colOff>1981200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213" name="Group Box 786">
              <controlPr defaultSize="0" autoFill="0" autoPict="0">
                <anchor moveWithCells="1">
                  <from>
                    <xdr:col>8</xdr:col>
                    <xdr:colOff>2085975</xdr:colOff>
                    <xdr:row>41</xdr:row>
                    <xdr:rowOff>171450</xdr:rowOff>
                  </from>
                  <to>
                    <xdr:col>10</xdr:col>
                    <xdr:colOff>152400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214" name="Group Box 787">
              <controlPr defaultSize="0" autoFill="0" autoPict="0">
                <anchor moveWithCells="1">
                  <from>
                    <xdr:col>10</xdr:col>
                    <xdr:colOff>247650</xdr:colOff>
                    <xdr:row>41</xdr:row>
                    <xdr:rowOff>171450</xdr:rowOff>
                  </from>
                  <to>
                    <xdr:col>12</xdr:col>
                    <xdr:colOff>142875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15" name="Group Box 74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466725</xdr:rowOff>
                  </from>
                  <to>
                    <xdr:col>7</xdr:col>
                    <xdr:colOff>266700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16" name="Option Button 90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238125</xdr:rowOff>
                  </from>
                  <to>
                    <xdr:col>6</xdr:col>
                    <xdr:colOff>809625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217" name="Option Button 95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238125</xdr:rowOff>
                  </from>
                  <to>
                    <xdr:col>1</xdr:col>
                    <xdr:colOff>1257300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218" name="Option Button 95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238125</xdr:rowOff>
                  </from>
                  <to>
                    <xdr:col>1</xdr:col>
                    <xdr:colOff>1257300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219" name="Option Button 953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238125</xdr:rowOff>
                  </from>
                  <to>
                    <xdr:col>1</xdr:col>
                    <xdr:colOff>1257300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220" name="Option Button 954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238125</xdr:rowOff>
                  </from>
                  <to>
                    <xdr:col>1</xdr:col>
                    <xdr:colOff>1257300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221" name="Option Button 955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238125</xdr:rowOff>
                  </from>
                  <to>
                    <xdr:col>1</xdr:col>
                    <xdr:colOff>1257300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222" name="Option Button 956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238125</xdr:rowOff>
                  </from>
                  <to>
                    <xdr:col>1</xdr:col>
                    <xdr:colOff>1257300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223" name="Option Button 957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238125</xdr:rowOff>
                  </from>
                  <to>
                    <xdr:col>1</xdr:col>
                    <xdr:colOff>1257300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224" name="Option Button 958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238125</xdr:rowOff>
                  </from>
                  <to>
                    <xdr:col>1</xdr:col>
                    <xdr:colOff>1257300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225" name="Option Button 959">
              <controlPr defaultSize="0" autoFill="0" autoLine="0" autoPict="0">
                <anchor moveWithCells="1">
                  <from>
                    <xdr:col>1</xdr:col>
                    <xdr:colOff>9525</xdr:colOff>
                    <xdr:row>56</xdr:row>
                    <xdr:rowOff>238125</xdr:rowOff>
                  </from>
                  <to>
                    <xdr:col>1</xdr:col>
                    <xdr:colOff>1257300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226" name="Option Button 960">
              <controlPr defaultSize="0" autoFill="0" autoLine="0" autoPict="0">
                <anchor moveWithCells="1">
                  <from>
                    <xdr:col>1</xdr:col>
                    <xdr:colOff>9525</xdr:colOff>
                    <xdr:row>57</xdr:row>
                    <xdr:rowOff>238125</xdr:rowOff>
                  </from>
                  <to>
                    <xdr:col>1</xdr:col>
                    <xdr:colOff>1257300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227" name="Option Button 961">
              <controlPr defaultSize="0" autoFill="0" autoLine="0" autoPict="0">
                <anchor moveWithCells="1">
                  <from>
                    <xdr:col>1</xdr:col>
                    <xdr:colOff>9525</xdr:colOff>
                    <xdr:row>58</xdr:row>
                    <xdr:rowOff>238125</xdr:rowOff>
                  </from>
                  <to>
                    <xdr:col>1</xdr:col>
                    <xdr:colOff>1257300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228" name="Option Button 962">
              <controlPr defaultSize="0" autoFill="0" autoLine="0" autoPict="0">
                <anchor moveWithCells="1">
                  <from>
                    <xdr:col>1</xdr:col>
                    <xdr:colOff>9525</xdr:colOff>
                    <xdr:row>59</xdr:row>
                    <xdr:rowOff>238125</xdr:rowOff>
                  </from>
                  <to>
                    <xdr:col>1</xdr:col>
                    <xdr:colOff>1257300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229" name="Option Button 971">
              <controlPr defaultSize="0" autoFill="0" autoLine="0" autoPict="0">
                <anchor moveWithCells="1">
                  <from>
                    <xdr:col>1</xdr:col>
                    <xdr:colOff>9525</xdr:colOff>
                    <xdr:row>92</xdr:row>
                    <xdr:rowOff>238125</xdr:rowOff>
                  </from>
                  <to>
                    <xdr:col>1</xdr:col>
                    <xdr:colOff>1257300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230" name="Option Button 972">
              <controlPr defaultSize="0" autoFill="0" autoLine="0" autoPict="0">
                <anchor moveWithCells="1">
                  <from>
                    <xdr:col>1</xdr:col>
                    <xdr:colOff>9525</xdr:colOff>
                    <xdr:row>93</xdr:row>
                    <xdr:rowOff>238125</xdr:rowOff>
                  </from>
                  <to>
                    <xdr:col>1</xdr:col>
                    <xdr:colOff>1257300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231" name="Option Button 973">
              <controlPr defaultSize="0" autoFill="0" autoLine="0" autoPict="0">
                <anchor moveWithCells="1">
                  <from>
                    <xdr:col>1</xdr:col>
                    <xdr:colOff>9525</xdr:colOff>
                    <xdr:row>94</xdr:row>
                    <xdr:rowOff>238125</xdr:rowOff>
                  </from>
                  <to>
                    <xdr:col>1</xdr:col>
                    <xdr:colOff>1257300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232" name="Option Button 974">
              <controlPr defaultSize="0" autoFill="0" autoLine="0" autoPict="0">
                <anchor moveWithCells="1">
                  <from>
                    <xdr:col>1</xdr:col>
                    <xdr:colOff>9525</xdr:colOff>
                    <xdr:row>95</xdr:row>
                    <xdr:rowOff>238125</xdr:rowOff>
                  </from>
                  <to>
                    <xdr:col>1</xdr:col>
                    <xdr:colOff>1257300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233" name="Option Button 963">
              <controlPr defaultSize="0" autoFill="0" autoLine="0" autoPict="0">
                <anchor moveWithCells="1">
                  <from>
                    <xdr:col>1</xdr:col>
                    <xdr:colOff>9525</xdr:colOff>
                    <xdr:row>74</xdr:row>
                    <xdr:rowOff>238125</xdr:rowOff>
                  </from>
                  <to>
                    <xdr:col>1</xdr:col>
                    <xdr:colOff>1257300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234" name="Option Button 964">
              <controlPr defaultSize="0" autoFill="0" autoLine="0" autoPict="0">
                <anchor moveWithCells="1">
                  <from>
                    <xdr:col>1</xdr:col>
                    <xdr:colOff>9525</xdr:colOff>
                    <xdr:row>75</xdr:row>
                    <xdr:rowOff>238125</xdr:rowOff>
                  </from>
                  <to>
                    <xdr:col>1</xdr:col>
                    <xdr:colOff>1257300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235" name="Option Button 965">
              <controlPr defaultSize="0" autoFill="0" autoLine="0" autoPict="0">
                <anchor moveWithCells="1">
                  <from>
                    <xdr:col>1</xdr:col>
                    <xdr:colOff>9525</xdr:colOff>
                    <xdr:row>76</xdr:row>
                    <xdr:rowOff>238125</xdr:rowOff>
                  </from>
                  <to>
                    <xdr:col>1</xdr:col>
                    <xdr:colOff>1257300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236" name="Option Button 966">
              <controlPr defaultSize="0" autoFill="0" autoLine="0" autoPict="0">
                <anchor moveWithCells="1">
                  <from>
                    <xdr:col>1</xdr:col>
                    <xdr:colOff>9525</xdr:colOff>
                    <xdr:row>77</xdr:row>
                    <xdr:rowOff>238125</xdr:rowOff>
                  </from>
                  <to>
                    <xdr:col>1</xdr:col>
                    <xdr:colOff>1257300</xdr:colOff>
                    <xdr:row>79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84A9E-0D80-4360-952A-324F7DD872EB}">
  <sheetPr codeName="Sheet3">
    <pageSetUpPr fitToPage="1"/>
  </sheetPr>
  <dimension ref="A1:DG1121"/>
  <sheetViews>
    <sheetView showGridLines="0" topLeftCell="C1" zoomScaleNormal="100" workbookViewId="0">
      <selection activeCell="D6" sqref="D6"/>
    </sheetView>
  </sheetViews>
  <sheetFormatPr defaultColWidth="9" defaultRowHeight="13.5" zeroHeight="1"/>
  <cols>
    <col min="1" max="1" width="20.625" style="113" hidden="1" customWidth="1"/>
    <col min="2" max="2" width="7.25" style="113" hidden="1" customWidth="1"/>
    <col min="3" max="3" width="23.5" style="114" customWidth="1"/>
    <col min="4" max="8" width="11.125" style="113" customWidth="1"/>
    <col min="9" max="11" width="11.125" style="115" customWidth="1"/>
    <col min="12" max="16" width="11.125" style="7" customWidth="1"/>
    <col min="17" max="19" width="11.125" style="29" customWidth="1"/>
    <col min="20" max="111" width="12" style="113" customWidth="1"/>
    <col min="112" max="16384" width="9" style="113"/>
  </cols>
  <sheetData>
    <row r="1" spans="1:111"/>
    <row r="2" spans="1:111" ht="21">
      <c r="D2" s="370" t="s">
        <v>276</v>
      </c>
      <c r="E2" s="370"/>
      <c r="F2" s="370"/>
      <c r="G2" s="370"/>
      <c r="H2" s="370"/>
      <c r="I2" s="370"/>
      <c r="J2" s="370"/>
      <c r="K2" s="370"/>
      <c r="L2" s="368" t="s">
        <v>277</v>
      </c>
      <c r="M2" s="368"/>
      <c r="N2" s="368"/>
      <c r="O2" s="368"/>
      <c r="P2" s="368"/>
      <c r="Q2" s="368"/>
      <c r="R2" s="368"/>
      <c r="S2" s="368"/>
    </row>
    <row r="3" spans="1:111"/>
    <row r="4" spans="1:111" ht="24" customHeight="1" thickBot="1">
      <c r="C4" s="306" t="s">
        <v>263</v>
      </c>
      <c r="D4" s="371" t="s">
        <v>264</v>
      </c>
      <c r="E4" s="371"/>
      <c r="F4" s="371"/>
      <c r="G4" s="371"/>
      <c r="H4" s="372" t="s">
        <v>12</v>
      </c>
      <c r="I4" s="372"/>
      <c r="J4" s="372"/>
      <c r="K4" s="372"/>
      <c r="L4" s="369" t="s">
        <v>11</v>
      </c>
      <c r="M4" s="369"/>
      <c r="N4" s="369"/>
      <c r="O4" s="369"/>
      <c r="P4" s="367" t="s">
        <v>12</v>
      </c>
      <c r="Q4" s="367"/>
      <c r="R4" s="367"/>
      <c r="S4" s="367"/>
    </row>
    <row r="5" spans="1:111" ht="17.25" customHeight="1">
      <c r="A5" s="116"/>
      <c r="B5" s="117"/>
      <c r="C5" s="200" t="s">
        <v>109</v>
      </c>
      <c r="D5" s="245" t="s">
        <v>14</v>
      </c>
      <c r="E5" s="245" t="s">
        <v>15</v>
      </c>
      <c r="F5" s="245" t="s">
        <v>16</v>
      </c>
      <c r="G5" s="245" t="s">
        <v>265</v>
      </c>
      <c r="H5" s="245" t="s">
        <v>14</v>
      </c>
      <c r="I5" s="245" t="s">
        <v>15</v>
      </c>
      <c r="J5" s="245" t="s">
        <v>16</v>
      </c>
      <c r="K5" s="245" t="s">
        <v>265</v>
      </c>
      <c r="L5" s="280" t="s">
        <v>14</v>
      </c>
      <c r="M5" s="281" t="s">
        <v>15</v>
      </c>
      <c r="N5" s="281" t="s">
        <v>16</v>
      </c>
      <c r="O5" s="281" t="s">
        <v>17</v>
      </c>
      <c r="P5" s="281" t="s">
        <v>14</v>
      </c>
      <c r="Q5" s="281" t="s">
        <v>15</v>
      </c>
      <c r="R5" s="281" t="s">
        <v>16</v>
      </c>
      <c r="S5" s="282" t="s">
        <v>17</v>
      </c>
      <c r="T5" s="246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</row>
    <row r="6" spans="1:111" ht="20.100000000000001" customHeight="1" thickBot="1">
      <c r="A6" s="118"/>
      <c r="B6" s="119"/>
      <c r="C6" s="201" t="s">
        <v>18</v>
      </c>
      <c r="D6" s="120" t="s">
        <v>139</v>
      </c>
      <c r="E6" s="120" t="s">
        <v>163</v>
      </c>
      <c r="F6" s="120" t="s">
        <v>165</v>
      </c>
      <c r="G6" s="120" t="s">
        <v>166</v>
      </c>
      <c r="H6" s="120" t="s">
        <v>20</v>
      </c>
      <c r="I6" s="120" t="s">
        <v>163</v>
      </c>
      <c r="J6" s="120" t="s">
        <v>165</v>
      </c>
      <c r="K6" s="120" t="s">
        <v>166</v>
      </c>
      <c r="L6" s="294" t="str">
        <f>D6</f>
        <v>宮城県</v>
      </c>
      <c r="M6" s="294" t="str">
        <f t="shared" ref="M6:S6" si="0">E6</f>
        <v>滋賀県</v>
      </c>
      <c r="N6" s="294" t="str">
        <f t="shared" si="0"/>
        <v>京都府</v>
      </c>
      <c r="O6" s="294" t="str">
        <f t="shared" si="0"/>
        <v>兵庫県</v>
      </c>
      <c r="P6" s="294" t="str">
        <f t="shared" si="0"/>
        <v>大阪府</v>
      </c>
      <c r="Q6" s="294" t="str">
        <f t="shared" si="0"/>
        <v>滋賀県</v>
      </c>
      <c r="R6" s="294" t="str">
        <f t="shared" si="0"/>
        <v>京都府</v>
      </c>
      <c r="S6" s="294" t="str">
        <f t="shared" si="0"/>
        <v>兵庫県</v>
      </c>
      <c r="T6" s="148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</row>
    <row r="7" spans="1:111" ht="17.25" hidden="1" customHeight="1">
      <c r="A7" s="118"/>
      <c r="B7" s="119"/>
      <c r="C7" s="201" t="s">
        <v>21</v>
      </c>
      <c r="D7" s="121" t="s">
        <v>22</v>
      </c>
      <c r="E7" s="121" t="s">
        <v>22</v>
      </c>
      <c r="F7" s="121" t="s">
        <v>22</v>
      </c>
      <c r="G7" s="121" t="s">
        <v>23</v>
      </c>
      <c r="H7" s="248" t="s">
        <v>22</v>
      </c>
      <c r="I7" s="248" t="s">
        <v>22</v>
      </c>
      <c r="J7" s="248" t="s">
        <v>22</v>
      </c>
      <c r="K7" s="248" t="s">
        <v>23</v>
      </c>
      <c r="L7" s="283" t="s">
        <v>22</v>
      </c>
      <c r="M7" s="283" t="s">
        <v>22</v>
      </c>
      <c r="N7" s="283" t="s">
        <v>22</v>
      </c>
      <c r="O7" s="283" t="s">
        <v>23</v>
      </c>
      <c r="P7" s="283" t="s">
        <v>22</v>
      </c>
      <c r="Q7" s="283" t="s">
        <v>22</v>
      </c>
      <c r="R7" s="283" t="s">
        <v>22</v>
      </c>
      <c r="S7" s="283" t="s">
        <v>23</v>
      </c>
      <c r="T7" s="249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50"/>
      <c r="CV7" s="250"/>
      <c r="CW7" s="250"/>
      <c r="CX7" s="250"/>
      <c r="CY7" s="250"/>
      <c r="CZ7" s="250"/>
      <c r="DA7" s="250"/>
      <c r="DB7" s="250"/>
      <c r="DC7" s="250"/>
      <c r="DD7" s="250"/>
      <c r="DE7" s="250"/>
      <c r="DF7" s="250"/>
      <c r="DG7" s="250"/>
    </row>
    <row r="8" spans="1:111" ht="17.25" hidden="1" customHeight="1">
      <c r="A8" s="118"/>
      <c r="B8" s="119"/>
      <c r="C8" s="201" t="s">
        <v>24</v>
      </c>
      <c r="D8" s="122">
        <v>2</v>
      </c>
      <c r="E8" s="122">
        <v>4</v>
      </c>
      <c r="F8" s="122">
        <v>12</v>
      </c>
      <c r="G8" s="122">
        <v>10</v>
      </c>
      <c r="H8" s="251">
        <v>2</v>
      </c>
      <c r="I8" s="251">
        <v>4</v>
      </c>
      <c r="J8" s="251">
        <v>12</v>
      </c>
      <c r="K8" s="251">
        <v>10</v>
      </c>
      <c r="L8" s="284">
        <v>2</v>
      </c>
      <c r="M8" s="284">
        <v>4</v>
      </c>
      <c r="N8" s="284">
        <v>12</v>
      </c>
      <c r="O8" s="284">
        <v>10</v>
      </c>
      <c r="P8" s="284">
        <v>2</v>
      </c>
      <c r="Q8" s="284">
        <v>4</v>
      </c>
      <c r="R8" s="284">
        <v>10</v>
      </c>
      <c r="S8" s="284">
        <v>10</v>
      </c>
      <c r="T8" s="252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</row>
    <row r="9" spans="1:111" ht="17.25" hidden="1" customHeight="1" thickBot="1">
      <c r="A9" s="229"/>
      <c r="B9" s="123"/>
      <c r="C9" s="202" t="s">
        <v>25</v>
      </c>
      <c r="D9" s="124">
        <v>2</v>
      </c>
      <c r="E9" s="124">
        <v>10</v>
      </c>
      <c r="F9" s="124">
        <v>25</v>
      </c>
      <c r="G9" s="124">
        <v>20</v>
      </c>
      <c r="H9" s="254">
        <v>4</v>
      </c>
      <c r="I9" s="254">
        <v>10</v>
      </c>
      <c r="J9" s="254">
        <v>25</v>
      </c>
      <c r="K9" s="254">
        <v>20</v>
      </c>
      <c r="L9" s="285">
        <v>2</v>
      </c>
      <c r="M9" s="285">
        <v>10</v>
      </c>
      <c r="N9" s="285">
        <v>25</v>
      </c>
      <c r="O9" s="285">
        <v>20</v>
      </c>
      <c r="P9" s="285">
        <v>4</v>
      </c>
      <c r="Q9" s="285">
        <v>10</v>
      </c>
      <c r="R9" s="285">
        <v>20</v>
      </c>
      <c r="S9" s="285">
        <v>20</v>
      </c>
      <c r="T9" s="252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</row>
    <row r="10" spans="1:111" ht="17.25" hidden="1" customHeight="1">
      <c r="A10" s="230"/>
      <c r="B10" s="125"/>
      <c r="C10" s="203" t="s">
        <v>26</v>
      </c>
      <c r="D10" s="126"/>
      <c r="E10" s="126"/>
      <c r="F10" s="126"/>
      <c r="G10" s="126"/>
      <c r="H10" s="255"/>
      <c r="I10" s="255"/>
      <c r="J10" s="255"/>
      <c r="K10" s="255"/>
      <c r="L10" s="286" t="s">
        <v>269</v>
      </c>
      <c r="M10" s="286"/>
      <c r="N10" s="286"/>
      <c r="O10" s="286"/>
      <c r="P10" s="286"/>
      <c r="Q10" s="286"/>
      <c r="R10" s="286"/>
      <c r="S10" s="286"/>
      <c r="T10" s="256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</row>
    <row r="11" spans="1:111" ht="17.25" hidden="1" customHeight="1" thickBot="1">
      <c r="A11" s="231"/>
      <c r="B11" s="127"/>
      <c r="C11" s="202" t="s">
        <v>27</v>
      </c>
      <c r="D11" s="128"/>
      <c r="E11" s="128"/>
      <c r="F11" s="128"/>
      <c r="G11" s="128"/>
      <c r="H11" s="258"/>
      <c r="I11" s="258"/>
      <c r="J11" s="258"/>
      <c r="K11" s="258"/>
      <c r="L11" s="287" t="s">
        <v>270</v>
      </c>
      <c r="M11" s="287"/>
      <c r="N11" s="287"/>
      <c r="O11" s="287"/>
      <c r="P11" s="287"/>
      <c r="Q11" s="287"/>
      <c r="R11" s="287"/>
      <c r="S11" s="287"/>
      <c r="T11" s="256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</row>
    <row r="12" spans="1:111" ht="20.100000000000001" customHeight="1" thickBot="1">
      <c r="A12" s="129"/>
      <c r="B12" s="130"/>
      <c r="C12" s="214" t="s">
        <v>28</v>
      </c>
      <c r="D12" s="131">
        <v>200</v>
      </c>
      <c r="E12" s="131">
        <v>100</v>
      </c>
      <c r="F12" s="131">
        <v>150</v>
      </c>
      <c r="G12" s="131">
        <v>200</v>
      </c>
      <c r="H12" s="259">
        <v>0</v>
      </c>
      <c r="I12" s="259">
        <v>0</v>
      </c>
      <c r="J12" s="259">
        <v>0</v>
      </c>
      <c r="K12" s="259">
        <v>0</v>
      </c>
      <c r="L12" s="295">
        <f>D12</f>
        <v>200</v>
      </c>
      <c r="M12" s="295">
        <f t="shared" ref="M12:O12" si="1">E12</f>
        <v>100</v>
      </c>
      <c r="N12" s="295">
        <f t="shared" si="1"/>
        <v>150</v>
      </c>
      <c r="O12" s="295">
        <f t="shared" si="1"/>
        <v>200</v>
      </c>
      <c r="P12" s="16"/>
      <c r="Q12" s="16"/>
      <c r="R12" s="16"/>
      <c r="S12" s="16"/>
      <c r="T12" s="260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1"/>
      <c r="BR12" s="261"/>
      <c r="BS12" s="261"/>
      <c r="BT12" s="261"/>
      <c r="BU12" s="261"/>
      <c r="BV12" s="261"/>
      <c r="BW12" s="261"/>
      <c r="BX12" s="261"/>
      <c r="BY12" s="261"/>
      <c r="BZ12" s="261"/>
      <c r="CA12" s="261"/>
      <c r="CB12" s="261"/>
      <c r="CC12" s="261"/>
      <c r="CD12" s="261"/>
      <c r="CE12" s="261"/>
      <c r="CF12" s="261"/>
      <c r="CG12" s="261"/>
      <c r="CH12" s="261"/>
      <c r="CI12" s="261"/>
      <c r="CJ12" s="261"/>
      <c r="CK12" s="261"/>
      <c r="CL12" s="261"/>
      <c r="CM12" s="261"/>
      <c r="CN12" s="261"/>
      <c r="CO12" s="261"/>
      <c r="CP12" s="261"/>
      <c r="CQ12" s="261"/>
      <c r="CR12" s="261"/>
      <c r="CS12" s="261"/>
      <c r="CT12" s="261"/>
      <c r="CU12" s="261"/>
      <c r="CV12" s="261"/>
      <c r="CW12" s="261"/>
      <c r="CX12" s="261"/>
      <c r="CY12" s="261"/>
      <c r="CZ12" s="261"/>
      <c r="DA12" s="261"/>
      <c r="DB12" s="261"/>
      <c r="DC12" s="261"/>
      <c r="DD12" s="261"/>
      <c r="DE12" s="261"/>
      <c r="DF12" s="261"/>
      <c r="DG12" s="261"/>
    </row>
    <row r="13" spans="1:111" ht="17.25" hidden="1" customHeight="1">
      <c r="A13" s="132"/>
      <c r="B13" s="133"/>
      <c r="C13" s="204"/>
      <c r="D13" s="262"/>
      <c r="E13" s="262"/>
      <c r="F13" s="262"/>
      <c r="G13" s="262"/>
      <c r="H13" s="262"/>
      <c r="I13" s="262"/>
      <c r="J13" s="262"/>
      <c r="K13" s="262"/>
      <c r="L13" s="288"/>
      <c r="M13" s="288"/>
      <c r="N13" s="288"/>
      <c r="O13" s="288"/>
      <c r="P13" s="288"/>
      <c r="Q13" s="288"/>
      <c r="R13" s="288"/>
      <c r="S13" s="288"/>
      <c r="T13" s="263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</row>
    <row r="14" spans="1:111" ht="20.100000000000001" customHeight="1">
      <c r="A14" s="220"/>
      <c r="B14" s="134"/>
      <c r="C14" s="215" t="s">
        <v>29</v>
      </c>
      <c r="D14" s="264">
        <v>0</v>
      </c>
      <c r="E14" s="264">
        <v>0</v>
      </c>
      <c r="F14" s="264">
        <v>0</v>
      </c>
      <c r="G14" s="264">
        <v>0</v>
      </c>
      <c r="H14" s="135">
        <v>4</v>
      </c>
      <c r="I14" s="135">
        <v>4</v>
      </c>
      <c r="J14" s="135">
        <v>8</v>
      </c>
      <c r="K14" s="135">
        <v>8</v>
      </c>
      <c r="L14" s="19"/>
      <c r="M14" s="19"/>
      <c r="N14" s="19"/>
      <c r="O14" s="19"/>
      <c r="P14" s="296">
        <f>H14</f>
        <v>4</v>
      </c>
      <c r="Q14" s="296">
        <f t="shared" ref="Q14:S15" si="2">I14</f>
        <v>4</v>
      </c>
      <c r="R14" s="296">
        <f t="shared" si="2"/>
        <v>8</v>
      </c>
      <c r="S14" s="296">
        <f t="shared" si="2"/>
        <v>8</v>
      </c>
      <c r="T14" s="265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</row>
    <row r="15" spans="1:111" ht="17.25" customHeight="1">
      <c r="A15" s="220"/>
      <c r="B15" s="134"/>
      <c r="C15" s="215" t="s">
        <v>30</v>
      </c>
      <c r="D15" s="267">
        <v>0</v>
      </c>
      <c r="E15" s="267">
        <v>0</v>
      </c>
      <c r="F15" s="267">
        <v>0</v>
      </c>
      <c r="G15" s="267">
        <v>0</v>
      </c>
      <c r="H15" s="136">
        <v>50</v>
      </c>
      <c r="I15" s="136">
        <v>50</v>
      </c>
      <c r="J15" s="136">
        <v>50</v>
      </c>
      <c r="K15" s="136">
        <v>50</v>
      </c>
      <c r="L15" s="20"/>
      <c r="M15" s="20"/>
      <c r="N15" s="20"/>
      <c r="O15" s="20"/>
      <c r="P15" s="297">
        <f>H15</f>
        <v>50</v>
      </c>
      <c r="Q15" s="297">
        <f t="shared" si="2"/>
        <v>50</v>
      </c>
      <c r="R15" s="297">
        <f t="shared" si="2"/>
        <v>50</v>
      </c>
      <c r="S15" s="297">
        <f t="shared" si="2"/>
        <v>50</v>
      </c>
      <c r="T15" s="268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</row>
    <row r="16" spans="1:111" ht="17.25" hidden="1" customHeight="1">
      <c r="A16" s="220"/>
      <c r="B16" s="134"/>
      <c r="C16" s="201" t="s">
        <v>31</v>
      </c>
      <c r="D16" s="270">
        <v>0</v>
      </c>
      <c r="E16" s="270">
        <v>0</v>
      </c>
      <c r="F16" s="270">
        <v>0</v>
      </c>
      <c r="G16" s="270">
        <v>0</v>
      </c>
      <c r="H16" s="270">
        <v>0</v>
      </c>
      <c r="I16" s="270">
        <v>0</v>
      </c>
      <c r="J16" s="270">
        <v>0</v>
      </c>
      <c r="K16" s="270">
        <v>0</v>
      </c>
      <c r="L16" s="289"/>
      <c r="M16" s="289"/>
      <c r="N16" s="289"/>
      <c r="O16" s="289"/>
      <c r="P16" s="289">
        <v>0</v>
      </c>
      <c r="Q16" s="289">
        <v>0</v>
      </c>
      <c r="R16" s="289">
        <v>0</v>
      </c>
      <c r="S16" s="289">
        <v>0</v>
      </c>
      <c r="T16" s="265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</row>
    <row r="17" spans="1:111" ht="17.25" hidden="1" customHeight="1" thickBot="1">
      <c r="A17" s="221"/>
      <c r="B17" s="137"/>
      <c r="C17" s="202" t="s">
        <v>32</v>
      </c>
      <c r="D17" s="271">
        <v>0</v>
      </c>
      <c r="E17" s="271">
        <v>0</v>
      </c>
      <c r="F17" s="271">
        <v>0</v>
      </c>
      <c r="G17" s="271">
        <v>0</v>
      </c>
      <c r="H17" s="271">
        <v>0</v>
      </c>
      <c r="I17" s="271">
        <v>0</v>
      </c>
      <c r="J17" s="271">
        <v>0</v>
      </c>
      <c r="K17" s="271">
        <v>0</v>
      </c>
      <c r="L17" s="290">
        <v>0</v>
      </c>
      <c r="M17" s="290">
        <v>0</v>
      </c>
      <c r="N17" s="290">
        <v>0</v>
      </c>
      <c r="O17" s="290">
        <v>0</v>
      </c>
      <c r="P17" s="290">
        <v>0</v>
      </c>
      <c r="Q17" s="290">
        <v>0</v>
      </c>
      <c r="R17" s="290">
        <v>0</v>
      </c>
      <c r="S17" s="290">
        <v>0</v>
      </c>
      <c r="T17" s="268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69"/>
      <c r="BW17" s="269"/>
      <c r="BX17" s="269"/>
      <c r="BY17" s="269"/>
      <c r="BZ17" s="269"/>
      <c r="CA17" s="269"/>
      <c r="CB17" s="269"/>
      <c r="CC17" s="269"/>
      <c r="CD17" s="269"/>
      <c r="CE17" s="269"/>
      <c r="CF17" s="269"/>
      <c r="CG17" s="269"/>
      <c r="CH17" s="269"/>
      <c r="CI17" s="269"/>
      <c r="CJ17" s="269"/>
      <c r="CK17" s="269"/>
      <c r="CL17" s="269"/>
      <c r="CM17" s="269"/>
      <c r="CN17" s="269"/>
      <c r="CO17" s="269"/>
      <c r="CP17" s="269"/>
      <c r="CQ17" s="269"/>
      <c r="CR17" s="269"/>
      <c r="CS17" s="269"/>
      <c r="CT17" s="269"/>
      <c r="CU17" s="269"/>
      <c r="CV17" s="269"/>
      <c r="CW17" s="269"/>
      <c r="CX17" s="269"/>
      <c r="CY17" s="269"/>
      <c r="CZ17" s="269"/>
      <c r="DA17" s="269"/>
      <c r="DB17" s="269"/>
      <c r="DC17" s="269"/>
      <c r="DD17" s="269"/>
      <c r="DE17" s="269"/>
      <c r="DF17" s="269"/>
      <c r="DG17" s="269"/>
    </row>
    <row r="18" spans="1:111" ht="17.25" hidden="1" customHeight="1" thickBot="1">
      <c r="A18" s="138"/>
      <c r="B18" s="139"/>
      <c r="C18" s="205"/>
      <c r="D18" s="272">
        <v>0</v>
      </c>
      <c r="E18" s="272">
        <v>0</v>
      </c>
      <c r="F18" s="272">
        <v>0</v>
      </c>
      <c r="G18" s="272">
        <v>0</v>
      </c>
      <c r="H18" s="272">
        <v>0</v>
      </c>
      <c r="I18" s="272">
        <v>0</v>
      </c>
      <c r="J18" s="272">
        <v>0</v>
      </c>
      <c r="K18" s="272">
        <v>0</v>
      </c>
      <c r="L18" s="291"/>
      <c r="M18" s="291">
        <v>0</v>
      </c>
      <c r="N18" s="291">
        <v>0</v>
      </c>
      <c r="O18" s="291">
        <v>0</v>
      </c>
      <c r="P18" s="291">
        <v>0</v>
      </c>
      <c r="Q18" s="291">
        <v>0</v>
      </c>
      <c r="R18" s="291">
        <v>0</v>
      </c>
      <c r="S18" s="291">
        <v>0</v>
      </c>
      <c r="T18" s="273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</row>
    <row r="19" spans="1:111" ht="6.75" hidden="1" customHeight="1">
      <c r="D19" s="140"/>
      <c r="E19" s="140"/>
      <c r="F19" s="140"/>
      <c r="G19" s="140"/>
      <c r="H19" s="140"/>
      <c r="I19" s="140"/>
      <c r="J19" s="140"/>
      <c r="K19" s="140"/>
      <c r="L19" s="27"/>
      <c r="M19" s="27"/>
      <c r="N19" s="27"/>
      <c r="O19" s="27"/>
      <c r="P19" s="27"/>
      <c r="Q19" s="27"/>
      <c r="R19" s="27"/>
      <c r="S19" s="27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</row>
    <row r="20" spans="1:111" ht="17.25" hidden="1" customHeight="1" thickBot="1">
      <c r="A20" s="141"/>
      <c r="B20" s="141"/>
      <c r="D20" s="115"/>
      <c r="E20" s="115"/>
      <c r="F20" s="115"/>
      <c r="G20" s="115"/>
      <c r="H20" s="115"/>
      <c r="L20" s="29"/>
      <c r="M20" s="29"/>
      <c r="N20" s="29"/>
      <c r="O20" s="29"/>
      <c r="P20" s="29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</row>
    <row r="21" spans="1:111" ht="17.25" hidden="1" customHeight="1">
      <c r="A21" s="222"/>
      <c r="B21" s="142"/>
      <c r="C21" s="206" t="s">
        <v>33</v>
      </c>
      <c r="D21" s="143" t="str">
        <f t="shared" ref="D21:K21" si="3">VLOOKUP(D6,$C$1074:$D$1120,2,FALSE)</f>
        <v>東北運輸局</v>
      </c>
      <c r="E21" s="143" t="str">
        <f t="shared" si="3"/>
        <v>近畿運輸局</v>
      </c>
      <c r="F21" s="143" t="str">
        <f t="shared" si="3"/>
        <v>近畿運輸局</v>
      </c>
      <c r="G21" s="143" t="str">
        <f t="shared" si="3"/>
        <v>近畿運輸局</v>
      </c>
      <c r="H21" s="143" t="str">
        <f t="shared" si="3"/>
        <v>近畿運輸局</v>
      </c>
      <c r="I21" s="143" t="str">
        <f t="shared" si="3"/>
        <v>近畿運輸局</v>
      </c>
      <c r="J21" s="143" t="str">
        <f t="shared" si="3"/>
        <v>近畿運輸局</v>
      </c>
      <c r="K21" s="143" t="str">
        <f t="shared" si="3"/>
        <v>近畿運輸局</v>
      </c>
      <c r="L21" s="292" t="str">
        <f t="shared" ref="L21:S21" si="4">VLOOKUP(L6,$C$1074:$D$1120,2,FALSE)</f>
        <v>東北運輸局</v>
      </c>
      <c r="M21" s="292" t="str">
        <f t="shared" si="4"/>
        <v>近畿運輸局</v>
      </c>
      <c r="N21" s="292" t="str">
        <f t="shared" si="4"/>
        <v>近畿運輸局</v>
      </c>
      <c r="O21" s="292" t="str">
        <f t="shared" si="4"/>
        <v>近畿運輸局</v>
      </c>
      <c r="P21" s="292" t="str">
        <f t="shared" si="4"/>
        <v>近畿運輸局</v>
      </c>
      <c r="Q21" s="292" t="str">
        <f t="shared" si="4"/>
        <v>近畿運輸局</v>
      </c>
      <c r="R21" s="292" t="str">
        <f t="shared" si="4"/>
        <v>近畿運輸局</v>
      </c>
      <c r="S21" s="292" t="str">
        <f t="shared" si="4"/>
        <v>近畿運輸局</v>
      </c>
      <c r="T21" s="144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</row>
    <row r="22" spans="1:111" ht="17.25" hidden="1" customHeight="1" thickBot="1">
      <c r="A22" s="223"/>
      <c r="B22" s="146"/>
      <c r="C22" s="207" t="s">
        <v>34</v>
      </c>
      <c r="D22" s="147" t="str">
        <f t="shared" ref="D22:K22" si="5">VLOOKUP(D159,$C$162:$D$169,2,FALSE)</f>
        <v>小型車</v>
      </c>
      <c r="E22" s="147" t="str">
        <f t="shared" si="5"/>
        <v>中型車</v>
      </c>
      <c r="F22" s="147" t="str">
        <f t="shared" si="5"/>
        <v>大型車</v>
      </c>
      <c r="G22" s="147" t="str">
        <f t="shared" si="5"/>
        <v>トレーラー</v>
      </c>
      <c r="H22" s="147" t="str">
        <f t="shared" si="5"/>
        <v>小型車</v>
      </c>
      <c r="I22" s="147" t="str">
        <f t="shared" si="5"/>
        <v>中型車</v>
      </c>
      <c r="J22" s="147" t="str">
        <f t="shared" si="5"/>
        <v>大型車</v>
      </c>
      <c r="K22" s="147" t="str">
        <f t="shared" si="5"/>
        <v>トレーラー</v>
      </c>
      <c r="L22" s="293" t="str">
        <f t="shared" ref="L22:O22" si="6">VLOOKUP(L159,$C$162:$D$169,2,FALSE)</f>
        <v>小型車</v>
      </c>
      <c r="M22" s="293" t="str">
        <f t="shared" si="6"/>
        <v>中型車</v>
      </c>
      <c r="N22" s="293" t="str">
        <f t="shared" si="6"/>
        <v>大型車</v>
      </c>
      <c r="O22" s="293" t="str">
        <f t="shared" si="6"/>
        <v>トレーラー</v>
      </c>
      <c r="P22" s="293" t="str">
        <f>VLOOKUP(P159,$C$162:$D$169,2,FALSE)</f>
        <v>小型車</v>
      </c>
      <c r="Q22" s="293" t="str">
        <f>VLOOKUP(Q159,$C$162:$D$169,2,FALSE)</f>
        <v>中型車</v>
      </c>
      <c r="R22" s="293" t="str">
        <f>VLOOKUP(R159,$C$162:$D$169,2,FALSE)</f>
        <v>大型車</v>
      </c>
      <c r="S22" s="293" t="str">
        <f>VLOOKUP(S159,$C$162:$D$169,2,FALSE)</f>
        <v>トレーラー</v>
      </c>
      <c r="T22" s="148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</row>
    <row r="23" spans="1:111" ht="6" customHeight="1" thickBot="1">
      <c r="D23" s="115"/>
      <c r="E23" s="115"/>
      <c r="F23" s="115"/>
      <c r="G23" s="115"/>
      <c r="H23" s="115"/>
      <c r="L23" s="30"/>
      <c r="M23" s="30"/>
      <c r="N23" s="30"/>
      <c r="O23" s="30"/>
      <c r="P23" s="29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</row>
    <row r="24" spans="1:111" s="239" customFormat="1" ht="24.95" customHeight="1" thickBot="1">
      <c r="A24" s="232"/>
      <c r="B24" s="233"/>
      <c r="C24" s="234" t="s">
        <v>266</v>
      </c>
      <c r="D24" s="235">
        <f>+D61</f>
        <v>45320</v>
      </c>
      <c r="E24" s="235">
        <f t="shared" ref="E24:K25" si="7">+E61</f>
        <v>36280</v>
      </c>
      <c r="F24" s="235">
        <f t="shared" si="7"/>
        <v>63030</v>
      </c>
      <c r="G24" s="235">
        <f t="shared" si="7"/>
        <v>102050</v>
      </c>
      <c r="H24" s="236" t="e">
        <f t="shared" si="7"/>
        <v>#N/A</v>
      </c>
      <c r="I24" s="236" t="e">
        <f t="shared" si="7"/>
        <v>#N/A</v>
      </c>
      <c r="J24" s="236" t="e">
        <f t="shared" si="7"/>
        <v>#N/A</v>
      </c>
      <c r="K24" s="236" t="e">
        <f t="shared" si="7"/>
        <v>#N/A</v>
      </c>
      <c r="L24" s="33">
        <f>'R2標準的運賃算出'!D24</f>
        <v>40300</v>
      </c>
      <c r="M24" s="33">
        <f>'R2標準的運賃算出'!E24</f>
        <v>34240</v>
      </c>
      <c r="N24" s="33">
        <f>'R2標準的運賃算出'!F24</f>
        <v>57440</v>
      </c>
      <c r="O24" s="33">
        <f>'R2標準的運賃算出'!G24</f>
        <v>89950</v>
      </c>
      <c r="P24" s="34"/>
      <c r="Q24" s="34"/>
      <c r="R24" s="34"/>
      <c r="S24" s="34"/>
      <c r="T24" s="237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  <c r="BB24" s="238"/>
      <c r="BC24" s="238"/>
      <c r="BD24" s="238"/>
      <c r="BE24" s="238"/>
      <c r="BF24" s="238"/>
      <c r="BG24" s="238"/>
      <c r="BH24" s="238"/>
      <c r="BI24" s="238"/>
      <c r="BJ24" s="238"/>
      <c r="BK24" s="238"/>
      <c r="BL24" s="238"/>
      <c r="BM24" s="238"/>
      <c r="BN24" s="238"/>
      <c r="BO24" s="238"/>
      <c r="BP24" s="238"/>
      <c r="BQ24" s="238"/>
      <c r="BR24" s="238"/>
      <c r="BS24" s="238"/>
      <c r="BT24" s="238"/>
      <c r="BU24" s="238"/>
      <c r="BV24" s="238"/>
      <c r="BW24" s="238"/>
      <c r="BX24" s="238"/>
      <c r="BY24" s="238"/>
      <c r="BZ24" s="238"/>
      <c r="CA24" s="238"/>
      <c r="CB24" s="238"/>
      <c r="CC24" s="238"/>
      <c r="CD24" s="238"/>
      <c r="CE24" s="238"/>
      <c r="CF24" s="238"/>
      <c r="CG24" s="238"/>
      <c r="CH24" s="238"/>
      <c r="CI24" s="238"/>
      <c r="CJ24" s="238"/>
      <c r="CK24" s="238"/>
      <c r="CL24" s="238"/>
      <c r="CM24" s="238"/>
      <c r="CN24" s="238"/>
      <c r="CO24" s="238"/>
      <c r="CP24" s="238"/>
      <c r="CQ24" s="238"/>
      <c r="CR24" s="238"/>
      <c r="CS24" s="238"/>
      <c r="CT24" s="238"/>
      <c r="CU24" s="238"/>
      <c r="CV24" s="238"/>
      <c r="CW24" s="238"/>
      <c r="CX24" s="238"/>
      <c r="CY24" s="238"/>
      <c r="CZ24" s="238"/>
      <c r="DA24" s="238"/>
      <c r="DB24" s="238"/>
      <c r="DC24" s="238"/>
      <c r="DD24" s="238"/>
      <c r="DE24" s="238"/>
      <c r="DF24" s="238"/>
      <c r="DG24" s="238"/>
    </row>
    <row r="25" spans="1:111" ht="17.25" hidden="1" customHeight="1">
      <c r="A25" s="224"/>
      <c r="B25" s="151"/>
      <c r="C25" s="201" t="s">
        <v>36</v>
      </c>
      <c r="D25" s="152">
        <f>+D62</f>
        <v>45500</v>
      </c>
      <c r="E25" s="152">
        <f t="shared" si="7"/>
        <v>36500</v>
      </c>
      <c r="F25" s="152"/>
      <c r="G25" s="152">
        <f t="shared" si="7"/>
        <v>102500</v>
      </c>
      <c r="H25" s="153" t="e">
        <f t="shared" si="7"/>
        <v>#N/A</v>
      </c>
      <c r="I25" s="153" t="e">
        <f t="shared" si="7"/>
        <v>#N/A</v>
      </c>
      <c r="J25" s="153" t="e">
        <f t="shared" si="7"/>
        <v>#N/A</v>
      </c>
      <c r="K25" s="153" t="e">
        <f t="shared" si="7"/>
        <v>#N/A</v>
      </c>
      <c r="L25" s="36">
        <f>+L62</f>
        <v>45500</v>
      </c>
      <c r="M25" s="36">
        <f t="shared" ref="M25:O25" si="8">+M62</f>
        <v>36500</v>
      </c>
      <c r="N25" s="36">
        <f t="shared" si="8"/>
        <v>63500</v>
      </c>
      <c r="O25" s="36">
        <f t="shared" si="8"/>
        <v>102500</v>
      </c>
      <c r="P25" s="37"/>
      <c r="Q25" s="37"/>
      <c r="R25" s="37"/>
      <c r="S25" s="37"/>
      <c r="T25" s="149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</row>
    <row r="26" spans="1:111" ht="17.25" hidden="1" customHeight="1">
      <c r="A26" s="224"/>
      <c r="B26" s="151"/>
      <c r="C26" s="201" t="s">
        <v>37</v>
      </c>
      <c r="D26" s="152">
        <f>ROUND(D25*10%,0)</f>
        <v>4550</v>
      </c>
      <c r="E26" s="152">
        <f t="shared" ref="E26:K26" si="9">ROUND(E25*10%,0)</f>
        <v>3650</v>
      </c>
      <c r="F26" s="152">
        <f t="shared" si="9"/>
        <v>0</v>
      </c>
      <c r="G26" s="152">
        <f t="shared" si="9"/>
        <v>10250</v>
      </c>
      <c r="H26" s="153" t="e">
        <f t="shared" si="9"/>
        <v>#N/A</v>
      </c>
      <c r="I26" s="153" t="e">
        <f t="shared" si="9"/>
        <v>#N/A</v>
      </c>
      <c r="J26" s="153" t="e">
        <f t="shared" si="9"/>
        <v>#N/A</v>
      </c>
      <c r="K26" s="153" t="e">
        <f t="shared" si="9"/>
        <v>#N/A</v>
      </c>
      <c r="L26" s="36">
        <f>ROUND(L25*10%,0)</f>
        <v>4550</v>
      </c>
      <c r="M26" s="36">
        <f t="shared" ref="M26:O26" si="10">ROUND(M25*10%,0)</f>
        <v>3650</v>
      </c>
      <c r="N26" s="36">
        <f t="shared" si="10"/>
        <v>6350</v>
      </c>
      <c r="O26" s="36">
        <f t="shared" si="10"/>
        <v>10250</v>
      </c>
      <c r="P26" s="37"/>
      <c r="Q26" s="37"/>
      <c r="R26" s="37"/>
      <c r="S26" s="37"/>
      <c r="T26" s="149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</row>
    <row r="27" spans="1:111" ht="17.25" hidden="1" customHeight="1" thickBot="1">
      <c r="A27" s="225"/>
      <c r="B27" s="154"/>
      <c r="C27" s="202" t="s">
        <v>38</v>
      </c>
      <c r="D27" s="155">
        <f>SUM(D25:D26)</f>
        <v>50050</v>
      </c>
      <c r="E27" s="155">
        <f t="shared" ref="E27:K27" si="11">SUM(E25:E26)</f>
        <v>40150</v>
      </c>
      <c r="F27" s="155">
        <f t="shared" si="11"/>
        <v>0</v>
      </c>
      <c r="G27" s="155">
        <f t="shared" si="11"/>
        <v>112750</v>
      </c>
      <c r="H27" s="156" t="e">
        <f t="shared" si="11"/>
        <v>#N/A</v>
      </c>
      <c r="I27" s="156" t="e">
        <f t="shared" si="11"/>
        <v>#N/A</v>
      </c>
      <c r="J27" s="156" t="e">
        <f t="shared" si="11"/>
        <v>#N/A</v>
      </c>
      <c r="K27" s="156" t="e">
        <f t="shared" si="11"/>
        <v>#N/A</v>
      </c>
      <c r="L27" s="39">
        <f>SUM(L25:L26)</f>
        <v>50050</v>
      </c>
      <c r="M27" s="39">
        <f t="shared" ref="M27:O27" si="12">SUM(M25:M26)</f>
        <v>40150</v>
      </c>
      <c r="N27" s="39">
        <f t="shared" si="12"/>
        <v>69850</v>
      </c>
      <c r="O27" s="39">
        <f t="shared" si="12"/>
        <v>112750</v>
      </c>
      <c r="P27" s="40"/>
      <c r="Q27" s="40"/>
      <c r="R27" s="40"/>
      <c r="S27" s="40"/>
      <c r="T27" s="149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</row>
    <row r="28" spans="1:111" ht="6" hidden="1" customHeight="1" thickBot="1">
      <c r="D28" s="157"/>
      <c r="E28" s="157"/>
      <c r="F28" s="157"/>
      <c r="G28" s="157"/>
      <c r="H28" s="157"/>
      <c r="I28" s="157"/>
      <c r="J28" s="157"/>
      <c r="K28" s="157"/>
      <c r="L28" s="41"/>
      <c r="M28" s="41"/>
      <c r="N28" s="41"/>
      <c r="O28" s="41"/>
      <c r="P28" s="41"/>
      <c r="Q28" s="41"/>
      <c r="R28" s="41"/>
      <c r="S28" s="41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</row>
    <row r="29" spans="1:111" ht="17.25" hidden="1" customHeight="1">
      <c r="A29" s="226"/>
      <c r="B29" s="158"/>
      <c r="C29" s="208" t="s">
        <v>39</v>
      </c>
      <c r="D29" s="159" t="e">
        <f>+D111</f>
        <v>#VALUE!</v>
      </c>
      <c r="E29" s="159" t="e">
        <f>+E111</f>
        <v>#VALUE!</v>
      </c>
      <c r="F29" s="159" t="e">
        <f>+F111</f>
        <v>#VALUE!</v>
      </c>
      <c r="G29" s="159" t="e">
        <f t="shared" ref="G29:K29" si="13">+G111</f>
        <v>#VALUE!</v>
      </c>
      <c r="H29" s="159">
        <f t="shared" si="13"/>
        <v>22580</v>
      </c>
      <c r="I29" s="159">
        <f t="shared" si="13"/>
        <v>26350</v>
      </c>
      <c r="J29" s="159">
        <f t="shared" si="13"/>
        <v>57690</v>
      </c>
      <c r="K29" s="159">
        <f t="shared" si="13"/>
        <v>73970</v>
      </c>
      <c r="L29" s="44"/>
      <c r="M29" s="44"/>
      <c r="N29" s="44"/>
      <c r="O29" s="44"/>
      <c r="P29" s="44">
        <f t="shared" ref="P29:S29" si="14">+P111</f>
        <v>22580</v>
      </c>
      <c r="Q29" s="44">
        <f t="shared" si="14"/>
        <v>26350</v>
      </c>
      <c r="R29" s="44">
        <f t="shared" si="14"/>
        <v>57690</v>
      </c>
      <c r="S29" s="44">
        <f t="shared" si="14"/>
        <v>73970</v>
      </c>
      <c r="T29" s="149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</row>
    <row r="30" spans="1:111" ht="17.25" hidden="1" customHeight="1">
      <c r="A30" s="227"/>
      <c r="B30" s="160"/>
      <c r="C30" s="209" t="s">
        <v>40</v>
      </c>
      <c r="D30" s="161" t="e">
        <f>+D120</f>
        <v>#N/A</v>
      </c>
      <c r="E30" s="161" t="e">
        <f>+E120</f>
        <v>#N/A</v>
      </c>
      <c r="F30" s="161" t="e">
        <f>+F120</f>
        <v>#N/A</v>
      </c>
      <c r="G30" s="161" t="e">
        <f t="shared" ref="G30:K30" si="15">+G120</f>
        <v>#N/A</v>
      </c>
      <c r="H30" s="161">
        <f t="shared" si="15"/>
        <v>0</v>
      </c>
      <c r="I30" s="161">
        <f t="shared" si="15"/>
        <v>0</v>
      </c>
      <c r="J30" s="161">
        <f t="shared" si="15"/>
        <v>0</v>
      </c>
      <c r="K30" s="161">
        <f t="shared" si="15"/>
        <v>0</v>
      </c>
      <c r="L30" s="46"/>
      <c r="M30" s="46"/>
      <c r="N30" s="46"/>
      <c r="O30" s="46"/>
      <c r="P30" s="46">
        <f t="shared" ref="P30:S30" si="16">+P120</f>
        <v>0</v>
      </c>
      <c r="Q30" s="46">
        <f t="shared" si="16"/>
        <v>0</v>
      </c>
      <c r="R30" s="46">
        <f t="shared" si="16"/>
        <v>0</v>
      </c>
      <c r="S30" s="46">
        <f t="shared" si="16"/>
        <v>0</v>
      </c>
      <c r="T30" s="149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</row>
    <row r="31" spans="1:111" ht="17.25" hidden="1" customHeight="1">
      <c r="A31" s="227"/>
      <c r="B31" s="160"/>
      <c r="C31" s="209" t="s">
        <v>41</v>
      </c>
      <c r="D31" s="161" t="e">
        <f>+D114</f>
        <v>#VALUE!</v>
      </c>
      <c r="E31" s="161" t="e">
        <f>+E114</f>
        <v>#VALUE!</v>
      </c>
      <c r="F31" s="161" t="e">
        <f>+F114</f>
        <v>#VALUE!</v>
      </c>
      <c r="G31" s="161" t="e">
        <f t="shared" ref="G31:K31" si="17">+G114</f>
        <v>#VALUE!</v>
      </c>
      <c r="H31" s="161">
        <f t="shared" si="17"/>
        <v>0</v>
      </c>
      <c r="I31" s="161">
        <f t="shared" si="17"/>
        <v>0</v>
      </c>
      <c r="J31" s="161">
        <f t="shared" si="17"/>
        <v>0</v>
      </c>
      <c r="K31" s="161">
        <f t="shared" si="17"/>
        <v>0</v>
      </c>
      <c r="L31" s="46"/>
      <c r="M31" s="46"/>
      <c r="N31" s="46"/>
      <c r="O31" s="46"/>
      <c r="P31" s="46">
        <f t="shared" ref="P31:S31" si="18">+P114</f>
        <v>0</v>
      </c>
      <c r="Q31" s="46">
        <f t="shared" si="18"/>
        <v>0</v>
      </c>
      <c r="R31" s="46">
        <f t="shared" si="18"/>
        <v>0</v>
      </c>
      <c r="S31" s="46">
        <f t="shared" si="18"/>
        <v>0</v>
      </c>
      <c r="T31" s="149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</row>
    <row r="32" spans="1:111" ht="17.25" hidden="1" customHeight="1" thickBot="1">
      <c r="A32" s="228"/>
      <c r="B32" s="162"/>
      <c r="C32" s="207" t="s">
        <v>42</v>
      </c>
      <c r="D32" s="163" t="e">
        <f>SUM(D29:D31)</f>
        <v>#VALUE!</v>
      </c>
      <c r="E32" s="163" t="e">
        <f>SUM(E29:E31)</f>
        <v>#VALUE!</v>
      </c>
      <c r="F32" s="163" t="e">
        <f>SUM(F29:F31)</f>
        <v>#VALUE!</v>
      </c>
      <c r="G32" s="163" t="e">
        <f t="shared" ref="G32:K32" si="19">SUM(G29:G31)</f>
        <v>#VALUE!</v>
      </c>
      <c r="H32" s="163">
        <f t="shared" si="19"/>
        <v>22580</v>
      </c>
      <c r="I32" s="163">
        <f t="shared" si="19"/>
        <v>26350</v>
      </c>
      <c r="J32" s="163">
        <f t="shared" si="19"/>
        <v>57690</v>
      </c>
      <c r="K32" s="163">
        <f t="shared" si="19"/>
        <v>73970</v>
      </c>
      <c r="L32" s="47"/>
      <c r="M32" s="47"/>
      <c r="N32" s="47"/>
      <c r="O32" s="47"/>
      <c r="P32" s="47">
        <f t="shared" ref="P32:S32" si="20">SUM(P29:P31)</f>
        <v>22580</v>
      </c>
      <c r="Q32" s="47">
        <f t="shared" si="20"/>
        <v>26350</v>
      </c>
      <c r="R32" s="47">
        <f t="shared" si="20"/>
        <v>57690</v>
      </c>
      <c r="S32" s="47">
        <f t="shared" si="20"/>
        <v>73970</v>
      </c>
      <c r="T32" s="149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</row>
    <row r="33" spans="1:111" ht="17.25" hidden="1" customHeight="1">
      <c r="A33" s="226"/>
      <c r="B33" s="158"/>
      <c r="C33" s="208" t="s">
        <v>39</v>
      </c>
      <c r="D33" s="159" t="str">
        <f>+D134</f>
        <v>-</v>
      </c>
      <c r="E33" s="159" t="str">
        <f>+E134</f>
        <v>-</v>
      </c>
      <c r="F33" s="159" t="str">
        <f>+F134</f>
        <v>-</v>
      </c>
      <c r="G33" s="159" t="str">
        <f t="shared" ref="G33:K33" si="21">+G134</f>
        <v>-</v>
      </c>
      <c r="H33" s="159" t="str">
        <f t="shared" si="21"/>
        <v>-</v>
      </c>
      <c r="I33" s="159" t="str">
        <f t="shared" si="21"/>
        <v>-</v>
      </c>
      <c r="J33" s="159" t="str">
        <f t="shared" si="21"/>
        <v>-</v>
      </c>
      <c r="K33" s="159" t="str">
        <f t="shared" si="21"/>
        <v>-</v>
      </c>
      <c r="L33" s="44"/>
      <c r="M33" s="44"/>
      <c r="N33" s="44"/>
      <c r="O33" s="44"/>
      <c r="P33" s="44" t="str">
        <f t="shared" ref="P33:S33" si="22">+P134</f>
        <v>-</v>
      </c>
      <c r="Q33" s="44" t="str">
        <f t="shared" si="22"/>
        <v>-</v>
      </c>
      <c r="R33" s="44" t="str">
        <f t="shared" si="22"/>
        <v>-</v>
      </c>
      <c r="S33" s="44" t="str">
        <f t="shared" si="22"/>
        <v>-</v>
      </c>
      <c r="T33" s="149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</row>
    <row r="34" spans="1:111" ht="17.25" hidden="1" customHeight="1">
      <c r="A34" s="227"/>
      <c r="B34" s="160"/>
      <c r="C34" s="209" t="s">
        <v>40</v>
      </c>
      <c r="D34" s="161" t="str">
        <f>+D143</f>
        <v>-</v>
      </c>
      <c r="E34" s="161" t="str">
        <f>+E143</f>
        <v>-</v>
      </c>
      <c r="F34" s="161" t="str">
        <f>+F143</f>
        <v>-</v>
      </c>
      <c r="G34" s="161" t="str">
        <f t="shared" ref="G34:K34" si="23">+G143</f>
        <v>-</v>
      </c>
      <c r="H34" s="161">
        <f t="shared" si="23"/>
        <v>0</v>
      </c>
      <c r="I34" s="161">
        <f t="shared" si="23"/>
        <v>0</v>
      </c>
      <c r="J34" s="161">
        <f t="shared" si="23"/>
        <v>0</v>
      </c>
      <c r="K34" s="161">
        <f t="shared" si="23"/>
        <v>0</v>
      </c>
      <c r="L34" s="46"/>
      <c r="M34" s="46"/>
      <c r="N34" s="46"/>
      <c r="O34" s="46"/>
      <c r="P34" s="46">
        <f t="shared" ref="P34:S34" si="24">+P143</f>
        <v>0</v>
      </c>
      <c r="Q34" s="46">
        <f t="shared" si="24"/>
        <v>0</v>
      </c>
      <c r="R34" s="46">
        <f t="shared" si="24"/>
        <v>0</v>
      </c>
      <c r="S34" s="46">
        <f t="shared" si="24"/>
        <v>0</v>
      </c>
      <c r="T34" s="149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</row>
    <row r="35" spans="1:111" ht="17.25" hidden="1" customHeight="1">
      <c r="A35" s="227"/>
      <c r="B35" s="160"/>
      <c r="C35" s="209" t="s">
        <v>41</v>
      </c>
      <c r="D35" s="161" t="str">
        <f>+D137</f>
        <v>-</v>
      </c>
      <c r="E35" s="161" t="str">
        <f>+E137</f>
        <v>-</v>
      </c>
      <c r="F35" s="161" t="str">
        <f>+F137</f>
        <v>-</v>
      </c>
      <c r="G35" s="161" t="str">
        <f t="shared" ref="G35:K35" si="25">+G137</f>
        <v>-</v>
      </c>
      <c r="H35" s="161">
        <f t="shared" si="25"/>
        <v>0</v>
      </c>
      <c r="I35" s="161">
        <f t="shared" si="25"/>
        <v>0</v>
      </c>
      <c r="J35" s="161">
        <f t="shared" si="25"/>
        <v>0</v>
      </c>
      <c r="K35" s="161">
        <f t="shared" si="25"/>
        <v>0</v>
      </c>
      <c r="L35" s="46"/>
      <c r="M35" s="46"/>
      <c r="N35" s="46"/>
      <c r="O35" s="46"/>
      <c r="P35" s="46">
        <f t="shared" ref="P35:S35" si="26">+P137</f>
        <v>0</v>
      </c>
      <c r="Q35" s="46">
        <f t="shared" si="26"/>
        <v>0</v>
      </c>
      <c r="R35" s="46">
        <f t="shared" si="26"/>
        <v>0</v>
      </c>
      <c r="S35" s="46">
        <f t="shared" si="26"/>
        <v>0</v>
      </c>
      <c r="T35" s="149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</row>
    <row r="36" spans="1:111" ht="17.25" hidden="1" customHeight="1" thickBot="1">
      <c r="A36" s="228"/>
      <c r="B36" s="162"/>
      <c r="C36" s="207" t="s">
        <v>43</v>
      </c>
      <c r="D36" s="163">
        <f>SUM(D33:D35)</f>
        <v>0</v>
      </c>
      <c r="E36" s="163">
        <f>SUM(E33:E35)</f>
        <v>0</v>
      </c>
      <c r="F36" s="163">
        <f>SUM(F33:F35)</f>
        <v>0</v>
      </c>
      <c r="G36" s="163">
        <f t="shared" ref="G36:K36" si="27">SUM(G33:G35)</f>
        <v>0</v>
      </c>
      <c r="H36" s="163">
        <f t="shared" si="27"/>
        <v>0</v>
      </c>
      <c r="I36" s="163">
        <f t="shared" si="27"/>
        <v>0</v>
      </c>
      <c r="J36" s="163">
        <f t="shared" si="27"/>
        <v>0</v>
      </c>
      <c r="K36" s="163">
        <f t="shared" si="27"/>
        <v>0</v>
      </c>
      <c r="L36" s="47"/>
      <c r="M36" s="47"/>
      <c r="N36" s="47"/>
      <c r="O36" s="47"/>
      <c r="P36" s="47">
        <f t="shared" ref="P36:S36" si="28">SUM(P33:P35)</f>
        <v>0</v>
      </c>
      <c r="Q36" s="47">
        <f t="shared" si="28"/>
        <v>0</v>
      </c>
      <c r="R36" s="47">
        <f t="shared" si="28"/>
        <v>0</v>
      </c>
      <c r="S36" s="47">
        <f t="shared" si="28"/>
        <v>0</v>
      </c>
      <c r="T36" s="149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</row>
    <row r="37" spans="1:111" s="239" customFormat="1" ht="24.95" customHeight="1" thickBot="1">
      <c r="A37" s="240"/>
      <c r="B37" s="241"/>
      <c r="C37" s="242" t="s">
        <v>44</v>
      </c>
      <c r="D37" s="243" t="e">
        <f t="shared" ref="D37:K37" si="29">+D32+D36</f>
        <v>#VALUE!</v>
      </c>
      <c r="E37" s="243" t="e">
        <f t="shared" si="29"/>
        <v>#VALUE!</v>
      </c>
      <c r="F37" s="243" t="e">
        <f t="shared" si="29"/>
        <v>#VALUE!</v>
      </c>
      <c r="G37" s="243" t="e">
        <f t="shared" si="29"/>
        <v>#VALUE!</v>
      </c>
      <c r="H37" s="244">
        <f t="shared" si="29"/>
        <v>22580</v>
      </c>
      <c r="I37" s="244">
        <f t="shared" si="29"/>
        <v>26350</v>
      </c>
      <c r="J37" s="244">
        <f t="shared" si="29"/>
        <v>57690</v>
      </c>
      <c r="K37" s="244">
        <f t="shared" si="29"/>
        <v>73970</v>
      </c>
      <c r="L37" s="49"/>
      <c r="M37" s="49"/>
      <c r="N37" s="49"/>
      <c r="O37" s="49"/>
      <c r="P37" s="50">
        <f>'R2標準的運賃算出'!H37</f>
        <v>21350</v>
      </c>
      <c r="Q37" s="50">
        <f>'R2標準的運賃算出'!I37</f>
        <v>25220</v>
      </c>
      <c r="R37" s="50">
        <f>'R2標準的運賃算出'!J37</f>
        <v>53710</v>
      </c>
      <c r="S37" s="50">
        <f>'R2標準的運賃算出'!K37</f>
        <v>67430</v>
      </c>
      <c r="T37" s="237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8"/>
      <c r="BR37" s="238"/>
      <c r="BS37" s="238"/>
      <c r="BT37" s="238"/>
      <c r="BU37" s="238"/>
      <c r="BV37" s="238"/>
      <c r="BW37" s="238"/>
      <c r="BX37" s="238"/>
      <c r="BY37" s="238"/>
      <c r="BZ37" s="238"/>
      <c r="CA37" s="238"/>
      <c r="CB37" s="238"/>
      <c r="CC37" s="238"/>
      <c r="CD37" s="238"/>
      <c r="CE37" s="238"/>
      <c r="CF37" s="238"/>
      <c r="CG37" s="238"/>
      <c r="CH37" s="238"/>
      <c r="CI37" s="238"/>
      <c r="CJ37" s="238"/>
      <c r="CK37" s="238"/>
      <c r="CL37" s="238"/>
      <c r="CM37" s="238"/>
      <c r="CN37" s="238"/>
      <c r="CO37" s="238"/>
      <c r="CP37" s="238"/>
      <c r="CQ37" s="238"/>
      <c r="CR37" s="238"/>
      <c r="CS37" s="238"/>
      <c r="CT37" s="238"/>
      <c r="CU37" s="238"/>
      <c r="CV37" s="238"/>
      <c r="CW37" s="238"/>
      <c r="CX37" s="238"/>
      <c r="CY37" s="238"/>
      <c r="CZ37" s="238"/>
      <c r="DA37" s="238"/>
      <c r="DB37" s="238"/>
      <c r="DC37" s="238"/>
      <c r="DD37" s="238"/>
      <c r="DE37" s="238"/>
      <c r="DF37" s="238"/>
      <c r="DG37" s="238"/>
    </row>
    <row r="38" spans="1:111" ht="17.25" hidden="1" customHeight="1">
      <c r="A38" s="227"/>
      <c r="B38" s="160"/>
      <c r="C38" s="201" t="s">
        <v>45</v>
      </c>
      <c r="D38" s="153" t="e">
        <f>IF(D37&lt;10000,CEILING(D37,50),IF(D37&gt;=10000,CEILING(D37,500)))</f>
        <v>#VALUE!</v>
      </c>
      <c r="E38" s="153" t="e">
        <f t="shared" ref="E38:K38" si="30">IF(E37&lt;10000,CEILING(E37,50),IF(E37&gt;=10000,CEILING(E37,500)))</f>
        <v>#VALUE!</v>
      </c>
      <c r="F38" s="153" t="e">
        <f t="shared" si="30"/>
        <v>#VALUE!</v>
      </c>
      <c r="G38" s="153" t="e">
        <f t="shared" si="30"/>
        <v>#VALUE!</v>
      </c>
      <c r="H38" s="152">
        <f t="shared" si="30"/>
        <v>23000</v>
      </c>
      <c r="I38" s="152">
        <f t="shared" si="30"/>
        <v>26500</v>
      </c>
      <c r="J38" s="152">
        <f t="shared" si="30"/>
        <v>58000</v>
      </c>
      <c r="K38" s="152">
        <f t="shared" si="30"/>
        <v>74000</v>
      </c>
      <c r="L38" s="46"/>
      <c r="M38" s="46"/>
      <c r="N38" s="46"/>
      <c r="O38" s="46"/>
      <c r="P38" s="46">
        <f t="shared" ref="P38:S38" si="31">IF(P37&lt;10000,CEILING(P37,50),IF(P37&gt;=10000,CEILING(P37,500)))</f>
        <v>21500</v>
      </c>
      <c r="Q38" s="46">
        <f t="shared" si="31"/>
        <v>25500</v>
      </c>
      <c r="R38" s="46">
        <f t="shared" si="31"/>
        <v>54000</v>
      </c>
      <c r="S38" s="46">
        <f t="shared" si="31"/>
        <v>67500</v>
      </c>
      <c r="T38" s="149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</row>
    <row r="39" spans="1:111" ht="17.25" hidden="1" customHeight="1">
      <c r="A39" s="227"/>
      <c r="B39" s="160"/>
      <c r="C39" s="201" t="s">
        <v>46</v>
      </c>
      <c r="D39" s="153" t="e">
        <f t="shared" ref="D39:K39" si="32">ROUND(D38*10%,0)</f>
        <v>#VALUE!</v>
      </c>
      <c r="E39" s="153" t="e">
        <f t="shared" si="32"/>
        <v>#VALUE!</v>
      </c>
      <c r="F39" s="153" t="e">
        <f t="shared" si="32"/>
        <v>#VALUE!</v>
      </c>
      <c r="G39" s="153" t="e">
        <f t="shared" si="32"/>
        <v>#VALUE!</v>
      </c>
      <c r="H39" s="152">
        <f t="shared" si="32"/>
        <v>2300</v>
      </c>
      <c r="I39" s="152">
        <f t="shared" si="32"/>
        <v>2650</v>
      </c>
      <c r="J39" s="152">
        <f t="shared" si="32"/>
        <v>5800</v>
      </c>
      <c r="K39" s="152">
        <f t="shared" si="32"/>
        <v>7400</v>
      </c>
      <c r="L39" s="46"/>
      <c r="M39" s="46"/>
      <c r="N39" s="46"/>
      <c r="O39" s="46"/>
      <c r="P39" s="46">
        <f t="shared" ref="P39:S39" si="33">ROUND(P38*10%,0)</f>
        <v>2150</v>
      </c>
      <c r="Q39" s="46">
        <f t="shared" si="33"/>
        <v>2550</v>
      </c>
      <c r="R39" s="46">
        <f t="shared" si="33"/>
        <v>5400</v>
      </c>
      <c r="S39" s="46">
        <f t="shared" si="33"/>
        <v>6750</v>
      </c>
      <c r="T39" s="149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</row>
    <row r="40" spans="1:111" ht="17.25" hidden="1" customHeight="1" thickBot="1">
      <c r="A40" s="228"/>
      <c r="B40" s="162"/>
      <c r="C40" s="202" t="s">
        <v>267</v>
      </c>
      <c r="D40" s="156" t="e">
        <f>SUM(D38:D39)</f>
        <v>#VALUE!</v>
      </c>
      <c r="E40" s="156" t="e">
        <f>SUM(E38:E39)</f>
        <v>#VALUE!</v>
      </c>
      <c r="F40" s="156" t="e">
        <f>SUM(F38:F39)</f>
        <v>#VALUE!</v>
      </c>
      <c r="G40" s="156" t="e">
        <f t="shared" ref="G40:K40" si="34">SUM(G38:G39)</f>
        <v>#VALUE!</v>
      </c>
      <c r="H40" s="155">
        <f t="shared" si="34"/>
        <v>25300</v>
      </c>
      <c r="I40" s="155">
        <f t="shared" si="34"/>
        <v>29150</v>
      </c>
      <c r="J40" s="155">
        <f t="shared" si="34"/>
        <v>63800</v>
      </c>
      <c r="K40" s="155">
        <f t="shared" si="34"/>
        <v>81400</v>
      </c>
      <c r="L40" s="40"/>
      <c r="M40" s="40"/>
      <c r="N40" s="40"/>
      <c r="O40" s="40"/>
      <c r="P40" s="52">
        <f t="shared" ref="P40:S40" si="35">SUM(P38:P39)</f>
        <v>23650</v>
      </c>
      <c r="Q40" s="52">
        <f t="shared" si="35"/>
        <v>28050</v>
      </c>
      <c r="R40" s="52">
        <f t="shared" si="35"/>
        <v>59400</v>
      </c>
      <c r="S40" s="52">
        <f t="shared" si="35"/>
        <v>74250</v>
      </c>
      <c r="T40" s="149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</row>
    <row r="41" spans="1:111" ht="6" hidden="1" customHeight="1" thickBot="1">
      <c r="D41" s="150"/>
      <c r="E41" s="150"/>
      <c r="F41" s="150"/>
      <c r="G41" s="150"/>
      <c r="H41" s="150"/>
      <c r="I41" s="150"/>
      <c r="J41" s="150"/>
      <c r="K41" s="150"/>
      <c r="L41" s="53"/>
      <c r="M41" s="53"/>
      <c r="N41" s="53"/>
      <c r="O41" s="53"/>
      <c r="P41" s="53"/>
      <c r="Q41" s="53"/>
      <c r="R41" s="53"/>
      <c r="S41" s="53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</row>
    <row r="42" spans="1:111" s="168" customFormat="1" ht="17.25" hidden="1" customHeight="1">
      <c r="A42" s="216"/>
      <c r="B42" s="164"/>
      <c r="C42" s="210" t="s">
        <v>48</v>
      </c>
      <c r="D42" s="165">
        <f>D18-D27</f>
        <v>-50050</v>
      </c>
      <c r="E42" s="165">
        <f t="shared" ref="E42:K42" si="36">E18-E27</f>
        <v>-40150</v>
      </c>
      <c r="F42" s="165">
        <f t="shared" si="36"/>
        <v>0</v>
      </c>
      <c r="G42" s="165">
        <f t="shared" si="36"/>
        <v>-112750</v>
      </c>
      <c r="H42" s="165" t="e">
        <f t="shared" si="36"/>
        <v>#N/A</v>
      </c>
      <c r="I42" s="165" t="e">
        <f t="shared" si="36"/>
        <v>#N/A</v>
      </c>
      <c r="J42" s="165" t="e">
        <f t="shared" si="36"/>
        <v>#N/A</v>
      </c>
      <c r="K42" s="165" t="e">
        <f t="shared" si="36"/>
        <v>#N/A</v>
      </c>
      <c r="L42" s="55">
        <f>L18-L27</f>
        <v>-50050</v>
      </c>
      <c r="M42" s="55">
        <f t="shared" ref="M42:S42" si="37">M18-M27</f>
        <v>-40150</v>
      </c>
      <c r="N42" s="55">
        <f t="shared" si="37"/>
        <v>-69850</v>
      </c>
      <c r="O42" s="55">
        <f t="shared" si="37"/>
        <v>-112750</v>
      </c>
      <c r="P42" s="55">
        <f t="shared" si="37"/>
        <v>0</v>
      </c>
      <c r="Q42" s="55">
        <f t="shared" si="37"/>
        <v>0</v>
      </c>
      <c r="R42" s="55">
        <f t="shared" si="37"/>
        <v>0</v>
      </c>
      <c r="S42" s="55">
        <f t="shared" si="37"/>
        <v>0</v>
      </c>
      <c r="T42" s="166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</row>
    <row r="43" spans="1:111" s="173" customFormat="1" ht="17.25" hidden="1" customHeight="1">
      <c r="A43" s="217"/>
      <c r="B43" s="169"/>
      <c r="C43" s="211" t="s">
        <v>49</v>
      </c>
      <c r="D43" s="170" t="e">
        <f>+D42/D18</f>
        <v>#DIV/0!</v>
      </c>
      <c r="E43" s="170" t="e">
        <f t="shared" ref="E43:K43" si="38">+E42/E18</f>
        <v>#DIV/0!</v>
      </c>
      <c r="F43" s="170" t="e">
        <f t="shared" si="38"/>
        <v>#DIV/0!</v>
      </c>
      <c r="G43" s="170" t="e">
        <f t="shared" si="38"/>
        <v>#DIV/0!</v>
      </c>
      <c r="H43" s="170" t="e">
        <f t="shared" si="38"/>
        <v>#N/A</v>
      </c>
      <c r="I43" s="170" t="e">
        <f t="shared" si="38"/>
        <v>#N/A</v>
      </c>
      <c r="J43" s="170" t="e">
        <f t="shared" si="38"/>
        <v>#N/A</v>
      </c>
      <c r="K43" s="170" t="e">
        <f t="shared" si="38"/>
        <v>#N/A</v>
      </c>
      <c r="L43" s="58">
        <f>+L42/L27</f>
        <v>-1</v>
      </c>
      <c r="M43" s="58">
        <f t="shared" ref="M43:S43" si="39">+M42/M27</f>
        <v>-1</v>
      </c>
      <c r="N43" s="58">
        <f t="shared" si="39"/>
        <v>-1</v>
      </c>
      <c r="O43" s="58">
        <f t="shared" si="39"/>
        <v>-1</v>
      </c>
      <c r="P43" s="58" t="e">
        <f t="shared" si="39"/>
        <v>#DIV/0!</v>
      </c>
      <c r="Q43" s="58" t="e">
        <f t="shared" si="39"/>
        <v>#DIV/0!</v>
      </c>
      <c r="R43" s="58" t="e">
        <f t="shared" si="39"/>
        <v>#DIV/0!</v>
      </c>
      <c r="S43" s="58" t="e">
        <f t="shared" si="39"/>
        <v>#DIV/0!</v>
      </c>
      <c r="T43" s="171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</row>
    <row r="44" spans="1:111" s="168" customFormat="1" ht="17.25" hidden="1" customHeight="1">
      <c r="A44" s="217"/>
      <c r="B44" s="169"/>
      <c r="C44" s="212" t="s">
        <v>50</v>
      </c>
      <c r="D44" s="174" t="e">
        <f>D18-D40</f>
        <v>#VALUE!</v>
      </c>
      <c r="E44" s="174" t="e">
        <f t="shared" ref="E44:K44" si="40">E18-E40</f>
        <v>#VALUE!</v>
      </c>
      <c r="F44" s="174" t="e">
        <f t="shared" si="40"/>
        <v>#VALUE!</v>
      </c>
      <c r="G44" s="174" t="e">
        <f t="shared" si="40"/>
        <v>#VALUE!</v>
      </c>
      <c r="H44" s="174">
        <f t="shared" si="40"/>
        <v>-25300</v>
      </c>
      <c r="I44" s="174">
        <f t="shared" si="40"/>
        <v>-29150</v>
      </c>
      <c r="J44" s="174">
        <f t="shared" si="40"/>
        <v>-63800</v>
      </c>
      <c r="K44" s="174">
        <f t="shared" si="40"/>
        <v>-81400</v>
      </c>
      <c r="L44" s="61">
        <f>L18-L40</f>
        <v>0</v>
      </c>
      <c r="M44" s="61">
        <f t="shared" ref="M44:S44" si="41">M18-M40</f>
        <v>0</v>
      </c>
      <c r="N44" s="61">
        <f t="shared" si="41"/>
        <v>0</v>
      </c>
      <c r="O44" s="61">
        <f t="shared" si="41"/>
        <v>0</v>
      </c>
      <c r="P44" s="61">
        <f t="shared" si="41"/>
        <v>-23650</v>
      </c>
      <c r="Q44" s="61">
        <f t="shared" si="41"/>
        <v>-28050</v>
      </c>
      <c r="R44" s="61">
        <f t="shared" si="41"/>
        <v>-59400</v>
      </c>
      <c r="S44" s="61">
        <f t="shared" si="41"/>
        <v>-74250</v>
      </c>
      <c r="T44" s="166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7"/>
      <c r="DE44" s="167"/>
      <c r="DF44" s="167"/>
      <c r="DG44" s="167"/>
    </row>
    <row r="45" spans="1:111" s="173" customFormat="1" ht="17.25" hidden="1" customHeight="1" thickBot="1">
      <c r="A45" s="218"/>
      <c r="B45" s="175"/>
      <c r="C45" s="213" t="s">
        <v>49</v>
      </c>
      <c r="D45" s="176" t="e">
        <f>+D44/D18</f>
        <v>#VALUE!</v>
      </c>
      <c r="E45" s="176" t="e">
        <f t="shared" ref="E45:K45" si="42">+E44/E18</f>
        <v>#VALUE!</v>
      </c>
      <c r="F45" s="176" t="e">
        <f t="shared" si="42"/>
        <v>#VALUE!</v>
      </c>
      <c r="G45" s="176" t="e">
        <f t="shared" si="42"/>
        <v>#VALUE!</v>
      </c>
      <c r="H45" s="176" t="e">
        <f t="shared" si="42"/>
        <v>#DIV/0!</v>
      </c>
      <c r="I45" s="176" t="e">
        <f t="shared" si="42"/>
        <v>#DIV/0!</v>
      </c>
      <c r="J45" s="176" t="e">
        <f t="shared" si="42"/>
        <v>#DIV/0!</v>
      </c>
      <c r="K45" s="176" t="e">
        <f t="shared" si="42"/>
        <v>#DIV/0!</v>
      </c>
      <c r="L45" s="63" t="e">
        <f>+L44/L40</f>
        <v>#DIV/0!</v>
      </c>
      <c r="M45" s="63" t="e">
        <f t="shared" ref="M45:S45" si="43">+M44/M40</f>
        <v>#DIV/0!</v>
      </c>
      <c r="N45" s="63" t="e">
        <f t="shared" si="43"/>
        <v>#DIV/0!</v>
      </c>
      <c r="O45" s="63" t="e">
        <f t="shared" si="43"/>
        <v>#DIV/0!</v>
      </c>
      <c r="P45" s="63">
        <f t="shared" si="43"/>
        <v>-1</v>
      </c>
      <c r="Q45" s="63">
        <f t="shared" si="43"/>
        <v>-1</v>
      </c>
      <c r="R45" s="63">
        <f t="shared" si="43"/>
        <v>-1</v>
      </c>
      <c r="S45" s="63">
        <f t="shared" si="43"/>
        <v>-1</v>
      </c>
      <c r="T45" s="171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</row>
    <row r="46" spans="1:111">
      <c r="A46" s="219"/>
      <c r="C46" s="113"/>
      <c r="D46" s="115"/>
      <c r="E46" s="115"/>
      <c r="F46" s="115"/>
      <c r="G46" s="115"/>
      <c r="H46" s="115"/>
      <c r="L46" s="29"/>
      <c r="M46" s="29"/>
      <c r="N46" s="29"/>
      <c r="O46" s="29"/>
      <c r="P46" s="29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</row>
    <row r="47" spans="1:111" ht="15" customHeight="1">
      <c r="D47" s="113" t="s">
        <v>281</v>
      </c>
      <c r="I47" s="113"/>
      <c r="J47" s="113"/>
      <c r="K47" s="113"/>
      <c r="L47" s="7" t="s">
        <v>282</v>
      </c>
      <c r="Q47" s="7"/>
      <c r="R47" s="7"/>
      <c r="S47" s="7"/>
    </row>
    <row r="48" spans="1:111" ht="15" hidden="1" customHeight="1">
      <c r="C48" s="114" t="s">
        <v>51</v>
      </c>
      <c r="D48" s="113">
        <f t="shared" ref="D48:K48" si="44">VLOOKUP(D6,$C$1074:$F$1120,4,FALSE)</f>
        <v>1</v>
      </c>
      <c r="E48" s="113">
        <f t="shared" si="44"/>
        <v>1</v>
      </c>
      <c r="F48" s="113">
        <f t="shared" si="44"/>
        <v>1</v>
      </c>
      <c r="G48" s="113">
        <f t="shared" si="44"/>
        <v>1</v>
      </c>
      <c r="H48" s="113">
        <f t="shared" si="44"/>
        <v>1</v>
      </c>
      <c r="I48" s="113">
        <f t="shared" si="44"/>
        <v>1</v>
      </c>
      <c r="J48" s="113">
        <f t="shared" si="44"/>
        <v>1</v>
      </c>
      <c r="K48" s="113">
        <f t="shared" si="44"/>
        <v>1</v>
      </c>
      <c r="L48" s="7">
        <f t="shared" ref="L48:S48" si="45">VLOOKUP(L6,$C$1074:$F$1120,4,FALSE)</f>
        <v>1</v>
      </c>
      <c r="M48" s="7">
        <f t="shared" si="45"/>
        <v>1</v>
      </c>
      <c r="N48" s="7">
        <f t="shared" si="45"/>
        <v>1</v>
      </c>
      <c r="O48" s="7">
        <f t="shared" si="45"/>
        <v>1</v>
      </c>
      <c r="P48" s="7">
        <f t="shared" si="45"/>
        <v>1</v>
      </c>
      <c r="Q48" s="7">
        <f t="shared" si="45"/>
        <v>1</v>
      </c>
      <c r="R48" s="7">
        <f t="shared" si="45"/>
        <v>1</v>
      </c>
      <c r="S48" s="7">
        <f t="shared" si="45"/>
        <v>1</v>
      </c>
    </row>
    <row r="49" spans="3:19" ht="15" hidden="1" customHeight="1">
      <c r="C49" s="114" t="s">
        <v>52</v>
      </c>
      <c r="D49" s="113">
        <f t="shared" ref="D49:K50" si="46">IF(D$48=1,D66,IF(D$48=10,D85))</f>
        <v>45320</v>
      </c>
      <c r="E49" s="113">
        <f t="shared" si="46"/>
        <v>36280</v>
      </c>
      <c r="F49" s="113">
        <f t="shared" si="46"/>
        <v>63030</v>
      </c>
      <c r="G49" s="113">
        <f t="shared" si="46"/>
        <v>102050</v>
      </c>
      <c r="H49" s="113" t="e">
        <f t="shared" si="46"/>
        <v>#N/A</v>
      </c>
      <c r="I49" s="113" t="e">
        <f t="shared" si="46"/>
        <v>#N/A</v>
      </c>
      <c r="J49" s="113" t="e">
        <f t="shared" si="46"/>
        <v>#N/A</v>
      </c>
      <c r="K49" s="113" t="e">
        <f t="shared" si="46"/>
        <v>#N/A</v>
      </c>
      <c r="L49" s="7">
        <f t="shared" ref="L49:S50" si="47">IF(L$48=1,L66,IF(L$48=10,L85))</f>
        <v>45320</v>
      </c>
      <c r="M49" s="7">
        <f t="shared" si="47"/>
        <v>36280</v>
      </c>
      <c r="N49" s="7">
        <f t="shared" si="47"/>
        <v>63030</v>
      </c>
      <c r="O49" s="7">
        <f t="shared" si="47"/>
        <v>102050</v>
      </c>
      <c r="P49" s="7" t="e">
        <f t="shared" si="47"/>
        <v>#N/A</v>
      </c>
      <c r="Q49" s="7" t="e">
        <f t="shared" si="47"/>
        <v>#N/A</v>
      </c>
      <c r="R49" s="7" t="e">
        <f t="shared" si="47"/>
        <v>#N/A</v>
      </c>
      <c r="S49" s="7" t="e">
        <f t="shared" si="47"/>
        <v>#N/A</v>
      </c>
    </row>
    <row r="50" spans="3:19" ht="15" hidden="1" customHeight="1">
      <c r="C50" s="114" t="s">
        <v>53</v>
      </c>
      <c r="D50" s="113">
        <f t="shared" si="46"/>
        <v>3340</v>
      </c>
      <c r="E50" s="113">
        <f t="shared" si="46"/>
        <v>4180</v>
      </c>
      <c r="F50" s="113">
        <f t="shared" si="46"/>
        <v>5650</v>
      </c>
      <c r="G50" s="113">
        <f t="shared" si="46"/>
        <v>7560</v>
      </c>
      <c r="H50" s="113" t="e">
        <f t="shared" si="46"/>
        <v>#N/A</v>
      </c>
      <c r="I50" s="113" t="e">
        <f t="shared" si="46"/>
        <v>#N/A</v>
      </c>
      <c r="J50" s="113" t="e">
        <f t="shared" si="46"/>
        <v>#N/A</v>
      </c>
      <c r="K50" s="113" t="e">
        <f t="shared" si="46"/>
        <v>#N/A</v>
      </c>
      <c r="L50" s="7">
        <f t="shared" si="47"/>
        <v>3340</v>
      </c>
      <c r="M50" s="7">
        <f t="shared" si="47"/>
        <v>4180</v>
      </c>
      <c r="N50" s="7">
        <f t="shared" si="47"/>
        <v>5650</v>
      </c>
      <c r="O50" s="7">
        <f t="shared" si="47"/>
        <v>7560</v>
      </c>
      <c r="P50" s="7" t="e">
        <f t="shared" si="47"/>
        <v>#N/A</v>
      </c>
      <c r="Q50" s="7" t="e">
        <f t="shared" si="47"/>
        <v>#N/A</v>
      </c>
      <c r="R50" s="7" t="e">
        <f t="shared" si="47"/>
        <v>#N/A</v>
      </c>
      <c r="S50" s="7" t="e">
        <f t="shared" si="47"/>
        <v>#N/A</v>
      </c>
    </row>
    <row r="51" spans="3:19" ht="15" hidden="1" customHeight="1">
      <c r="C51" s="114" t="s">
        <v>54</v>
      </c>
      <c r="D51" s="113">
        <f t="shared" ref="D51:K51" si="48">IF(D$48=1,D68,IF(D$48=10,0))</f>
        <v>8340</v>
      </c>
      <c r="E51" s="113">
        <f t="shared" si="48"/>
        <v>10450</v>
      </c>
      <c r="F51" s="113">
        <f t="shared" si="48"/>
        <v>14130</v>
      </c>
      <c r="G51" s="113">
        <f t="shared" si="48"/>
        <v>18900</v>
      </c>
      <c r="H51" s="113" t="e">
        <f t="shared" si="48"/>
        <v>#N/A</v>
      </c>
      <c r="I51" s="113" t="e">
        <f t="shared" si="48"/>
        <v>#N/A</v>
      </c>
      <c r="J51" s="113" t="e">
        <f t="shared" si="48"/>
        <v>#N/A</v>
      </c>
      <c r="K51" s="113" t="e">
        <f t="shared" si="48"/>
        <v>#N/A</v>
      </c>
      <c r="L51" s="7">
        <f t="shared" ref="L51:S51" si="49">IF(L$48=1,L68,IF(L$48=10,0))</f>
        <v>8340</v>
      </c>
      <c r="M51" s="7">
        <f t="shared" si="49"/>
        <v>10450</v>
      </c>
      <c r="N51" s="7">
        <f t="shared" si="49"/>
        <v>14130</v>
      </c>
      <c r="O51" s="7">
        <f t="shared" si="49"/>
        <v>18900</v>
      </c>
      <c r="P51" s="7" t="e">
        <f t="shared" si="49"/>
        <v>#N/A</v>
      </c>
      <c r="Q51" s="7" t="e">
        <f t="shared" si="49"/>
        <v>#N/A</v>
      </c>
      <c r="R51" s="7" t="e">
        <f t="shared" si="49"/>
        <v>#N/A</v>
      </c>
      <c r="S51" s="7" t="e">
        <f t="shared" si="49"/>
        <v>#N/A</v>
      </c>
    </row>
    <row r="52" spans="3:19" ht="15" hidden="1" customHeight="1">
      <c r="C52" s="114" t="s">
        <v>55</v>
      </c>
      <c r="D52" s="113">
        <f t="shared" ref="D52:K53" si="50">IF(D$48=1,D69,IF(D$48=10,D87))</f>
        <v>200</v>
      </c>
      <c r="E52" s="113">
        <f t="shared" si="50"/>
        <v>100</v>
      </c>
      <c r="F52" s="113">
        <f t="shared" si="50"/>
        <v>150</v>
      </c>
      <c r="G52" s="113">
        <f t="shared" si="50"/>
        <v>200</v>
      </c>
      <c r="H52" s="113">
        <f t="shared" si="50"/>
        <v>0</v>
      </c>
      <c r="I52" s="113">
        <f t="shared" si="50"/>
        <v>0</v>
      </c>
      <c r="J52" s="113">
        <f t="shared" si="50"/>
        <v>0</v>
      </c>
      <c r="K52" s="113">
        <f t="shared" si="50"/>
        <v>0</v>
      </c>
      <c r="L52" s="7">
        <f t="shared" ref="L52:S53" si="51">IF(L$48=1,L69,IF(L$48=10,L87))</f>
        <v>200</v>
      </c>
      <c r="M52" s="7">
        <f t="shared" si="51"/>
        <v>100</v>
      </c>
      <c r="N52" s="7">
        <f t="shared" si="51"/>
        <v>150</v>
      </c>
      <c r="O52" s="7">
        <f t="shared" si="51"/>
        <v>200</v>
      </c>
      <c r="P52" s="7">
        <f t="shared" si="51"/>
        <v>0</v>
      </c>
      <c r="Q52" s="7">
        <f t="shared" si="51"/>
        <v>0</v>
      </c>
      <c r="R52" s="7">
        <f t="shared" si="51"/>
        <v>0</v>
      </c>
      <c r="S52" s="7">
        <f t="shared" si="51"/>
        <v>0</v>
      </c>
    </row>
    <row r="53" spans="3:19" ht="15" hidden="1" customHeight="1">
      <c r="C53" s="114" t="s">
        <v>56</v>
      </c>
      <c r="D53" s="113">
        <f t="shared" si="50"/>
        <v>0</v>
      </c>
      <c r="E53" s="113">
        <f t="shared" si="50"/>
        <v>0</v>
      </c>
      <c r="F53" s="113">
        <f t="shared" si="50"/>
        <v>0</v>
      </c>
      <c r="G53" s="113">
        <f t="shared" si="50"/>
        <v>0</v>
      </c>
      <c r="H53" s="113">
        <f t="shared" si="50"/>
        <v>0</v>
      </c>
      <c r="I53" s="113">
        <f t="shared" si="50"/>
        <v>0</v>
      </c>
      <c r="J53" s="113">
        <f t="shared" si="50"/>
        <v>0</v>
      </c>
      <c r="K53" s="113">
        <f t="shared" si="50"/>
        <v>0</v>
      </c>
      <c r="L53" s="7">
        <f t="shared" si="51"/>
        <v>0</v>
      </c>
      <c r="M53" s="7">
        <f t="shared" si="51"/>
        <v>0</v>
      </c>
      <c r="N53" s="7">
        <f t="shared" si="51"/>
        <v>0</v>
      </c>
      <c r="O53" s="7">
        <f t="shared" si="51"/>
        <v>0</v>
      </c>
      <c r="P53" s="7">
        <f t="shared" si="51"/>
        <v>0</v>
      </c>
      <c r="Q53" s="7">
        <f t="shared" si="51"/>
        <v>0</v>
      </c>
      <c r="R53" s="7">
        <f t="shared" si="51"/>
        <v>0</v>
      </c>
      <c r="S53" s="7">
        <f t="shared" si="51"/>
        <v>0</v>
      </c>
    </row>
    <row r="54" spans="3:19" ht="15" hidden="1" customHeight="1">
      <c r="C54" s="114" t="s">
        <v>57</v>
      </c>
      <c r="D54" s="113">
        <f t="shared" ref="D54:K54" si="52">IF(D$48=1,D71,IF(D$48=10,0))</f>
        <v>0</v>
      </c>
      <c r="E54" s="113">
        <f t="shared" si="52"/>
        <v>0</v>
      </c>
      <c r="F54" s="113">
        <f t="shared" si="52"/>
        <v>0</v>
      </c>
      <c r="G54" s="113">
        <f t="shared" si="52"/>
        <v>0</v>
      </c>
      <c r="H54" s="113">
        <f t="shared" si="52"/>
        <v>0</v>
      </c>
      <c r="I54" s="113">
        <f t="shared" si="52"/>
        <v>0</v>
      </c>
      <c r="J54" s="113">
        <f t="shared" si="52"/>
        <v>0</v>
      </c>
      <c r="K54" s="113">
        <f t="shared" si="52"/>
        <v>0</v>
      </c>
      <c r="L54" s="7">
        <f t="shared" ref="L54:S54" si="53">IF(L$48=1,L71,IF(L$48=10,0))</f>
        <v>0</v>
      </c>
      <c r="M54" s="7">
        <f t="shared" si="53"/>
        <v>0</v>
      </c>
      <c r="N54" s="7">
        <f t="shared" si="53"/>
        <v>0</v>
      </c>
      <c r="O54" s="7">
        <f t="shared" si="53"/>
        <v>0</v>
      </c>
      <c r="P54" s="7">
        <f t="shared" si="53"/>
        <v>0</v>
      </c>
      <c r="Q54" s="7">
        <f t="shared" si="53"/>
        <v>0</v>
      </c>
      <c r="R54" s="7">
        <f t="shared" si="53"/>
        <v>0</v>
      </c>
      <c r="S54" s="7">
        <f t="shared" si="53"/>
        <v>0</v>
      </c>
    </row>
    <row r="55" spans="3:19" ht="15" hidden="1" customHeight="1">
      <c r="C55" s="114" t="s">
        <v>58</v>
      </c>
      <c r="D55" s="113">
        <f t="shared" ref="D55:K56" si="54">IF(D$48=1,D72,IF(D$48=10,D89))</f>
        <v>20</v>
      </c>
      <c r="E55" s="113">
        <f t="shared" si="54"/>
        <v>10</v>
      </c>
      <c r="F55" s="113">
        <f t="shared" si="54"/>
        <v>15</v>
      </c>
      <c r="G55" s="113">
        <f t="shared" si="54"/>
        <v>20</v>
      </c>
      <c r="H55" s="113">
        <f t="shared" si="54"/>
        <v>0</v>
      </c>
      <c r="I55" s="113">
        <f t="shared" si="54"/>
        <v>0</v>
      </c>
      <c r="J55" s="113">
        <f t="shared" si="54"/>
        <v>0</v>
      </c>
      <c r="K55" s="113">
        <f t="shared" si="54"/>
        <v>0</v>
      </c>
      <c r="L55" s="7">
        <f t="shared" ref="L55:S56" si="55">IF(L$48=1,L72,IF(L$48=10,L89))</f>
        <v>20</v>
      </c>
      <c r="M55" s="7">
        <f t="shared" si="55"/>
        <v>10</v>
      </c>
      <c r="N55" s="7">
        <f t="shared" si="55"/>
        <v>15</v>
      </c>
      <c r="O55" s="7">
        <f t="shared" si="55"/>
        <v>20</v>
      </c>
      <c r="P55" s="7">
        <f t="shared" si="55"/>
        <v>0</v>
      </c>
      <c r="Q55" s="7">
        <f t="shared" si="55"/>
        <v>0</v>
      </c>
      <c r="R55" s="7">
        <f t="shared" si="55"/>
        <v>0</v>
      </c>
      <c r="S55" s="7">
        <f t="shared" si="55"/>
        <v>0</v>
      </c>
    </row>
    <row r="56" spans="3:19" ht="15" hidden="1" customHeight="1">
      <c r="C56" s="114" t="s">
        <v>59</v>
      </c>
      <c r="D56" s="113">
        <f t="shared" si="54"/>
        <v>0</v>
      </c>
      <c r="E56" s="113">
        <f t="shared" si="54"/>
        <v>0</v>
      </c>
      <c r="F56" s="113">
        <f t="shared" si="54"/>
        <v>0</v>
      </c>
      <c r="G56" s="113">
        <f t="shared" si="54"/>
        <v>0</v>
      </c>
      <c r="H56" s="113">
        <f t="shared" si="54"/>
        <v>0</v>
      </c>
      <c r="I56" s="113">
        <f t="shared" si="54"/>
        <v>0</v>
      </c>
      <c r="J56" s="113">
        <f t="shared" si="54"/>
        <v>0</v>
      </c>
      <c r="K56" s="113">
        <f t="shared" si="54"/>
        <v>0</v>
      </c>
      <c r="L56" s="7">
        <f t="shared" si="55"/>
        <v>0</v>
      </c>
      <c r="M56" s="7">
        <f t="shared" si="55"/>
        <v>0</v>
      </c>
      <c r="N56" s="7">
        <f t="shared" si="55"/>
        <v>0</v>
      </c>
      <c r="O56" s="7">
        <f t="shared" si="55"/>
        <v>0</v>
      </c>
      <c r="P56" s="7">
        <f t="shared" si="55"/>
        <v>0</v>
      </c>
      <c r="Q56" s="7">
        <f t="shared" si="55"/>
        <v>0</v>
      </c>
      <c r="R56" s="7">
        <f t="shared" si="55"/>
        <v>0</v>
      </c>
      <c r="S56" s="7">
        <f t="shared" si="55"/>
        <v>0</v>
      </c>
    </row>
    <row r="57" spans="3:19" ht="15" hidden="1" customHeight="1">
      <c r="C57" s="114" t="s">
        <v>60</v>
      </c>
      <c r="D57" s="113">
        <f t="shared" ref="D57:K57" si="56">IF(D$48=1,D74,IF(D$48=10,0))</f>
        <v>0</v>
      </c>
      <c r="E57" s="113">
        <f t="shared" si="56"/>
        <v>0</v>
      </c>
      <c r="F57" s="113">
        <f t="shared" si="56"/>
        <v>0</v>
      </c>
      <c r="G57" s="113">
        <f t="shared" si="56"/>
        <v>0</v>
      </c>
      <c r="H57" s="113">
        <f t="shared" si="56"/>
        <v>0</v>
      </c>
      <c r="I57" s="113">
        <f t="shared" si="56"/>
        <v>0</v>
      </c>
      <c r="J57" s="113">
        <f t="shared" si="56"/>
        <v>0</v>
      </c>
      <c r="K57" s="113">
        <f t="shared" si="56"/>
        <v>0</v>
      </c>
      <c r="L57" s="7">
        <f t="shared" ref="L57:S57" si="57">IF(L$48=1,L74,IF(L$48=10,0))</f>
        <v>0</v>
      </c>
      <c r="M57" s="7">
        <f t="shared" si="57"/>
        <v>0</v>
      </c>
      <c r="N57" s="7">
        <f t="shared" si="57"/>
        <v>0</v>
      </c>
      <c r="O57" s="7">
        <f t="shared" si="57"/>
        <v>0</v>
      </c>
      <c r="P57" s="7">
        <f t="shared" si="57"/>
        <v>0</v>
      </c>
      <c r="Q57" s="7">
        <f t="shared" si="57"/>
        <v>0</v>
      </c>
      <c r="R57" s="7">
        <f t="shared" si="57"/>
        <v>0</v>
      </c>
      <c r="S57" s="7">
        <f t="shared" si="57"/>
        <v>0</v>
      </c>
    </row>
    <row r="58" spans="3:19" ht="15" hidden="1" customHeight="1">
      <c r="C58" s="114" t="s">
        <v>61</v>
      </c>
      <c r="D58" s="113">
        <f t="shared" ref="D58:K59" si="58">IF(D$48=1,D75,IF(D$48=10,D91))</f>
        <v>45320</v>
      </c>
      <c r="E58" s="113">
        <f t="shared" si="58"/>
        <v>36280</v>
      </c>
      <c r="F58" s="113">
        <f t="shared" si="58"/>
        <v>63030</v>
      </c>
      <c r="G58" s="113">
        <f t="shared" si="58"/>
        <v>102050</v>
      </c>
      <c r="H58" s="113" t="e">
        <f t="shared" si="58"/>
        <v>#N/A</v>
      </c>
      <c r="I58" s="113" t="e">
        <f t="shared" si="58"/>
        <v>#N/A</v>
      </c>
      <c r="J58" s="113" t="e">
        <f t="shared" si="58"/>
        <v>#N/A</v>
      </c>
      <c r="K58" s="113" t="e">
        <f t="shared" si="58"/>
        <v>#N/A</v>
      </c>
      <c r="L58" s="7">
        <f t="shared" ref="L58:S59" si="59">IF(L$48=1,L75,IF(L$48=10,L91))</f>
        <v>45320</v>
      </c>
      <c r="M58" s="7">
        <f t="shared" si="59"/>
        <v>36280</v>
      </c>
      <c r="N58" s="7">
        <f t="shared" si="59"/>
        <v>63030</v>
      </c>
      <c r="O58" s="7">
        <f t="shared" si="59"/>
        <v>102050</v>
      </c>
      <c r="P58" s="7" t="e">
        <f t="shared" si="59"/>
        <v>#N/A</v>
      </c>
      <c r="Q58" s="7" t="e">
        <f t="shared" si="59"/>
        <v>#N/A</v>
      </c>
      <c r="R58" s="7" t="e">
        <f t="shared" si="59"/>
        <v>#N/A</v>
      </c>
      <c r="S58" s="7" t="e">
        <f t="shared" si="59"/>
        <v>#N/A</v>
      </c>
    </row>
    <row r="59" spans="3:19" ht="15" hidden="1" customHeight="1">
      <c r="C59" s="114" t="s">
        <v>62</v>
      </c>
      <c r="D59" s="113">
        <f t="shared" si="58"/>
        <v>0</v>
      </c>
      <c r="E59" s="113">
        <f t="shared" si="58"/>
        <v>0</v>
      </c>
      <c r="F59" s="113">
        <f t="shared" si="58"/>
        <v>0</v>
      </c>
      <c r="G59" s="113">
        <f t="shared" si="58"/>
        <v>0</v>
      </c>
      <c r="H59" s="113" t="e">
        <f t="shared" si="58"/>
        <v>#N/A</v>
      </c>
      <c r="I59" s="113" t="e">
        <f t="shared" si="58"/>
        <v>#N/A</v>
      </c>
      <c r="J59" s="113" t="e">
        <f t="shared" si="58"/>
        <v>#N/A</v>
      </c>
      <c r="K59" s="113" t="e">
        <f t="shared" si="58"/>
        <v>#N/A</v>
      </c>
      <c r="L59" s="7">
        <f t="shared" si="59"/>
        <v>0</v>
      </c>
      <c r="M59" s="7">
        <f t="shared" si="59"/>
        <v>0</v>
      </c>
      <c r="N59" s="7">
        <f t="shared" si="59"/>
        <v>0</v>
      </c>
      <c r="O59" s="7">
        <f t="shared" si="59"/>
        <v>0</v>
      </c>
      <c r="P59" s="7" t="e">
        <f t="shared" si="59"/>
        <v>#N/A</v>
      </c>
      <c r="Q59" s="7" t="e">
        <f t="shared" si="59"/>
        <v>#N/A</v>
      </c>
      <c r="R59" s="7" t="e">
        <f t="shared" si="59"/>
        <v>#N/A</v>
      </c>
      <c r="S59" s="7" t="e">
        <f t="shared" si="59"/>
        <v>#N/A</v>
      </c>
    </row>
    <row r="60" spans="3:19" ht="15" hidden="1" customHeight="1">
      <c r="C60" s="114" t="s">
        <v>63</v>
      </c>
      <c r="D60" s="113">
        <f t="shared" ref="D60:K60" si="60">IF(D$48=1,D77,IF(D$48=10,0))</f>
        <v>0</v>
      </c>
      <c r="E60" s="113">
        <f t="shared" si="60"/>
        <v>0</v>
      </c>
      <c r="F60" s="113">
        <f t="shared" si="60"/>
        <v>0</v>
      </c>
      <c r="G60" s="113">
        <f t="shared" si="60"/>
        <v>0</v>
      </c>
      <c r="H60" s="113" t="e">
        <f t="shared" si="60"/>
        <v>#N/A</v>
      </c>
      <c r="I60" s="113" t="e">
        <f t="shared" si="60"/>
        <v>#N/A</v>
      </c>
      <c r="J60" s="113" t="e">
        <f t="shared" si="60"/>
        <v>#N/A</v>
      </c>
      <c r="K60" s="113" t="e">
        <f t="shared" si="60"/>
        <v>#N/A</v>
      </c>
      <c r="L60" s="7">
        <f t="shared" ref="L60:S60" si="61">IF(L$48=1,L77,IF(L$48=10,0))</f>
        <v>0</v>
      </c>
      <c r="M60" s="7">
        <f t="shared" si="61"/>
        <v>0</v>
      </c>
      <c r="N60" s="7">
        <f t="shared" si="61"/>
        <v>0</v>
      </c>
      <c r="O60" s="7">
        <f t="shared" si="61"/>
        <v>0</v>
      </c>
      <c r="P60" s="7" t="e">
        <f t="shared" si="61"/>
        <v>#N/A</v>
      </c>
      <c r="Q60" s="7" t="e">
        <f t="shared" si="61"/>
        <v>#N/A</v>
      </c>
      <c r="R60" s="7" t="e">
        <f t="shared" si="61"/>
        <v>#N/A</v>
      </c>
      <c r="S60" s="7" t="e">
        <f t="shared" si="61"/>
        <v>#N/A</v>
      </c>
    </row>
    <row r="61" spans="3:19" ht="15" hidden="1" customHeight="1">
      <c r="C61" s="114" t="s">
        <v>64</v>
      </c>
      <c r="D61" s="177">
        <f t="shared" ref="D61:K62" si="62">IF(D$48=1,D78,IF(D$48=10,D93))</f>
        <v>45320</v>
      </c>
      <c r="E61" s="177">
        <f t="shared" si="62"/>
        <v>36280</v>
      </c>
      <c r="F61" s="177">
        <f t="shared" si="62"/>
        <v>63030</v>
      </c>
      <c r="G61" s="177">
        <f t="shared" si="62"/>
        <v>102050</v>
      </c>
      <c r="H61" s="177" t="e">
        <f t="shared" si="62"/>
        <v>#N/A</v>
      </c>
      <c r="I61" s="113" t="e">
        <f t="shared" si="62"/>
        <v>#N/A</v>
      </c>
      <c r="J61" s="113" t="e">
        <f t="shared" si="62"/>
        <v>#N/A</v>
      </c>
      <c r="K61" s="113" t="e">
        <f t="shared" si="62"/>
        <v>#N/A</v>
      </c>
      <c r="L61" s="7">
        <f t="shared" ref="L61:S62" si="63">IF(L$48=1,L78,IF(L$48=10,L93))</f>
        <v>45320</v>
      </c>
      <c r="M61" s="7">
        <f t="shared" si="63"/>
        <v>36280</v>
      </c>
      <c r="N61" s="7">
        <f t="shared" si="63"/>
        <v>63030</v>
      </c>
      <c r="O61" s="7">
        <f t="shared" si="63"/>
        <v>102050</v>
      </c>
      <c r="P61" s="7" t="e">
        <f t="shared" si="63"/>
        <v>#N/A</v>
      </c>
      <c r="Q61" s="7" t="e">
        <f t="shared" si="63"/>
        <v>#N/A</v>
      </c>
      <c r="R61" s="7" t="e">
        <f t="shared" si="63"/>
        <v>#N/A</v>
      </c>
      <c r="S61" s="7" t="e">
        <f t="shared" si="63"/>
        <v>#N/A</v>
      </c>
    </row>
    <row r="62" spans="3:19" ht="15" hidden="1" customHeight="1">
      <c r="C62" s="114" t="s">
        <v>65</v>
      </c>
      <c r="D62" s="113">
        <f t="shared" si="62"/>
        <v>45500</v>
      </c>
      <c r="E62" s="113">
        <f t="shared" si="62"/>
        <v>36500</v>
      </c>
      <c r="F62" s="113">
        <f t="shared" si="62"/>
        <v>63500</v>
      </c>
      <c r="G62" s="113">
        <f t="shared" si="62"/>
        <v>102500</v>
      </c>
      <c r="H62" s="113" t="e">
        <f t="shared" si="62"/>
        <v>#N/A</v>
      </c>
      <c r="I62" s="113" t="e">
        <f t="shared" si="62"/>
        <v>#N/A</v>
      </c>
      <c r="J62" s="113" t="e">
        <f t="shared" si="62"/>
        <v>#N/A</v>
      </c>
      <c r="K62" s="113" t="e">
        <f t="shared" si="62"/>
        <v>#N/A</v>
      </c>
      <c r="L62" s="7">
        <f t="shared" si="63"/>
        <v>45500</v>
      </c>
      <c r="M62" s="7">
        <f t="shared" si="63"/>
        <v>36500</v>
      </c>
      <c r="N62" s="7">
        <f t="shared" si="63"/>
        <v>63500</v>
      </c>
      <c r="O62" s="7">
        <f t="shared" si="63"/>
        <v>102500</v>
      </c>
      <c r="P62" s="7" t="e">
        <f t="shared" si="63"/>
        <v>#N/A</v>
      </c>
      <c r="Q62" s="7" t="e">
        <f t="shared" si="63"/>
        <v>#N/A</v>
      </c>
      <c r="R62" s="7" t="e">
        <f t="shared" si="63"/>
        <v>#N/A</v>
      </c>
      <c r="S62" s="7" t="e">
        <f t="shared" si="63"/>
        <v>#N/A</v>
      </c>
    </row>
    <row r="63" spans="3:19" ht="15" hidden="1" customHeight="1">
      <c r="I63" s="113"/>
      <c r="J63" s="113"/>
      <c r="K63" s="113"/>
      <c r="Q63" s="7"/>
      <c r="R63" s="7"/>
      <c r="S63" s="7"/>
    </row>
    <row r="64" spans="3:19" ht="15" hidden="1" customHeight="1">
      <c r="C64" s="114" t="s">
        <v>66</v>
      </c>
      <c r="I64" s="113"/>
      <c r="J64" s="113"/>
      <c r="K64" s="113"/>
      <c r="Q64" s="7"/>
      <c r="R64" s="7"/>
      <c r="S64" s="7"/>
    </row>
    <row r="65" spans="3:111" ht="15" hidden="1" customHeight="1">
      <c r="C65" s="114" t="s">
        <v>67</v>
      </c>
      <c r="D65" s="115">
        <f>VALUE(CONCATENATE(D174,D72))</f>
        <v>2120</v>
      </c>
      <c r="E65" s="115">
        <f t="shared" ref="E65:K65" si="64">VALUE(CONCATENATE(E174,E72))</f>
        <v>6210</v>
      </c>
      <c r="F65" s="115">
        <f t="shared" si="64"/>
        <v>6315</v>
      </c>
      <c r="G65" s="115">
        <f t="shared" si="64"/>
        <v>6420</v>
      </c>
      <c r="H65" s="115">
        <f t="shared" si="64"/>
        <v>610</v>
      </c>
      <c r="I65" s="115">
        <f t="shared" si="64"/>
        <v>620</v>
      </c>
      <c r="J65" s="115">
        <f t="shared" si="64"/>
        <v>630</v>
      </c>
      <c r="K65" s="115">
        <f t="shared" si="64"/>
        <v>640</v>
      </c>
      <c r="L65" s="29">
        <f>VALUE(CONCATENATE(L174,L72))</f>
        <v>2120</v>
      </c>
      <c r="M65" s="29">
        <f t="shared" ref="M65:S65" si="65">VALUE(CONCATENATE(M174,M72))</f>
        <v>6210</v>
      </c>
      <c r="N65" s="29">
        <f t="shared" si="65"/>
        <v>6315</v>
      </c>
      <c r="O65" s="29">
        <f t="shared" si="65"/>
        <v>6420</v>
      </c>
      <c r="P65" s="29">
        <f t="shared" si="65"/>
        <v>610</v>
      </c>
      <c r="Q65" s="29">
        <f t="shared" si="65"/>
        <v>620</v>
      </c>
      <c r="R65" s="29">
        <f t="shared" si="65"/>
        <v>630</v>
      </c>
      <c r="S65" s="29">
        <f t="shared" si="65"/>
        <v>640</v>
      </c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</row>
    <row r="66" spans="3:111" ht="15" hidden="1" customHeight="1">
      <c r="C66" s="114" t="s">
        <v>52</v>
      </c>
      <c r="D66" s="178">
        <f t="shared" ref="D66:K66" si="66">VLOOKUP(D$65,$C$186:$G$989,3,FALSE)</f>
        <v>45320</v>
      </c>
      <c r="E66" s="178">
        <f t="shared" si="66"/>
        <v>36280</v>
      </c>
      <c r="F66" s="178">
        <f t="shared" si="66"/>
        <v>63030</v>
      </c>
      <c r="G66" s="178">
        <f t="shared" si="66"/>
        <v>102050</v>
      </c>
      <c r="H66" s="178" t="e">
        <f t="shared" si="66"/>
        <v>#N/A</v>
      </c>
      <c r="I66" s="178" t="e">
        <f t="shared" si="66"/>
        <v>#N/A</v>
      </c>
      <c r="J66" s="178" t="e">
        <f t="shared" si="66"/>
        <v>#N/A</v>
      </c>
      <c r="K66" s="178" t="e">
        <f t="shared" si="66"/>
        <v>#N/A</v>
      </c>
      <c r="L66" s="64">
        <f t="shared" ref="L66:S66" si="67">VLOOKUP(L$65,$C$186:$G$989,3,FALSE)</f>
        <v>45320</v>
      </c>
      <c r="M66" s="64">
        <f t="shared" si="67"/>
        <v>36280</v>
      </c>
      <c r="N66" s="64">
        <f t="shared" si="67"/>
        <v>63030</v>
      </c>
      <c r="O66" s="64">
        <f t="shared" si="67"/>
        <v>102050</v>
      </c>
      <c r="P66" s="64" t="e">
        <f t="shared" si="67"/>
        <v>#N/A</v>
      </c>
      <c r="Q66" s="64" t="e">
        <f t="shared" si="67"/>
        <v>#N/A</v>
      </c>
      <c r="R66" s="64" t="e">
        <f t="shared" si="67"/>
        <v>#N/A</v>
      </c>
      <c r="S66" s="64" t="e">
        <f t="shared" si="67"/>
        <v>#N/A</v>
      </c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79"/>
      <c r="BT66" s="179"/>
      <c r="BU66" s="179"/>
      <c r="BV66" s="179"/>
      <c r="BW66" s="179"/>
      <c r="BX66" s="179"/>
      <c r="BY66" s="179"/>
      <c r="BZ66" s="179"/>
      <c r="CA66" s="179"/>
      <c r="CB66" s="179"/>
      <c r="CC66" s="179"/>
      <c r="CD66" s="179"/>
      <c r="CE66" s="179"/>
      <c r="CF66" s="179"/>
      <c r="CG66" s="179"/>
      <c r="CH66" s="179"/>
      <c r="CI66" s="179"/>
      <c r="CJ66" s="179"/>
      <c r="CK66" s="179"/>
      <c r="CL66" s="179"/>
      <c r="CM66" s="179"/>
      <c r="CN66" s="179"/>
      <c r="CO66" s="179"/>
      <c r="CP66" s="179"/>
      <c r="CQ66" s="179"/>
      <c r="CR66" s="179"/>
      <c r="CS66" s="179"/>
      <c r="CT66" s="179"/>
      <c r="CU66" s="179"/>
      <c r="CV66" s="179"/>
      <c r="CW66" s="179"/>
      <c r="CX66" s="179"/>
      <c r="CY66" s="179"/>
      <c r="CZ66" s="179"/>
      <c r="DA66" s="179"/>
      <c r="DB66" s="179"/>
      <c r="DC66" s="179"/>
      <c r="DD66" s="179"/>
      <c r="DE66" s="179"/>
      <c r="DF66" s="179"/>
      <c r="DG66" s="179"/>
    </row>
    <row r="67" spans="3:111" ht="15" hidden="1" customHeight="1">
      <c r="C67" s="114" t="s">
        <v>53</v>
      </c>
      <c r="D67" s="178">
        <f t="shared" ref="D67:K67" si="68">VLOOKUP(D$65,$C$186:$G$989,4,FALSE)</f>
        <v>3340</v>
      </c>
      <c r="E67" s="178">
        <f t="shared" si="68"/>
        <v>4180</v>
      </c>
      <c r="F67" s="178">
        <f t="shared" si="68"/>
        <v>5650</v>
      </c>
      <c r="G67" s="178">
        <f t="shared" si="68"/>
        <v>7560</v>
      </c>
      <c r="H67" s="178" t="e">
        <f t="shared" si="68"/>
        <v>#N/A</v>
      </c>
      <c r="I67" s="178" t="e">
        <f t="shared" si="68"/>
        <v>#N/A</v>
      </c>
      <c r="J67" s="178" t="e">
        <f t="shared" si="68"/>
        <v>#N/A</v>
      </c>
      <c r="K67" s="178" t="e">
        <f t="shared" si="68"/>
        <v>#N/A</v>
      </c>
      <c r="L67" s="64">
        <f t="shared" ref="L67:S67" si="69">VLOOKUP(L$65,$C$186:$G$989,4,FALSE)</f>
        <v>3340</v>
      </c>
      <c r="M67" s="64">
        <f t="shared" si="69"/>
        <v>4180</v>
      </c>
      <c r="N67" s="64">
        <f t="shared" si="69"/>
        <v>5650</v>
      </c>
      <c r="O67" s="64">
        <f t="shared" si="69"/>
        <v>7560</v>
      </c>
      <c r="P67" s="64" t="e">
        <f t="shared" si="69"/>
        <v>#N/A</v>
      </c>
      <c r="Q67" s="64" t="e">
        <f t="shared" si="69"/>
        <v>#N/A</v>
      </c>
      <c r="R67" s="64" t="e">
        <f t="shared" si="69"/>
        <v>#N/A</v>
      </c>
      <c r="S67" s="64" t="e">
        <f t="shared" si="69"/>
        <v>#N/A</v>
      </c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79"/>
      <c r="BT67" s="179"/>
      <c r="BU67" s="179"/>
      <c r="BV67" s="179"/>
      <c r="BW67" s="179"/>
      <c r="BX67" s="179"/>
      <c r="BY67" s="179"/>
      <c r="BZ67" s="179"/>
      <c r="CA67" s="179"/>
      <c r="CB67" s="179"/>
      <c r="CC67" s="179"/>
      <c r="CD67" s="179"/>
      <c r="CE67" s="179"/>
      <c r="CF67" s="179"/>
      <c r="CG67" s="179"/>
      <c r="CH67" s="179"/>
      <c r="CI67" s="179"/>
      <c r="CJ67" s="179"/>
      <c r="CK67" s="179"/>
      <c r="CL67" s="179"/>
      <c r="CM67" s="179"/>
      <c r="CN67" s="179"/>
      <c r="CO67" s="179"/>
      <c r="CP67" s="179"/>
      <c r="CQ67" s="179"/>
      <c r="CR67" s="179"/>
      <c r="CS67" s="179"/>
      <c r="CT67" s="179"/>
      <c r="CU67" s="179"/>
      <c r="CV67" s="179"/>
      <c r="CW67" s="179"/>
      <c r="CX67" s="179"/>
      <c r="CY67" s="179"/>
      <c r="CZ67" s="179"/>
      <c r="DA67" s="179"/>
      <c r="DB67" s="179"/>
      <c r="DC67" s="179"/>
      <c r="DD67" s="179"/>
      <c r="DE67" s="179"/>
      <c r="DF67" s="179"/>
      <c r="DG67" s="179"/>
    </row>
    <row r="68" spans="3:111" ht="15" hidden="1" customHeight="1">
      <c r="C68" s="114" t="s">
        <v>54</v>
      </c>
      <c r="D68" s="178">
        <f t="shared" ref="D68:K68" si="70">VLOOKUP(D$65,$C$186:$G$989,5,FALSE)</f>
        <v>8340</v>
      </c>
      <c r="E68" s="178">
        <f t="shared" si="70"/>
        <v>10450</v>
      </c>
      <c r="F68" s="178">
        <f t="shared" si="70"/>
        <v>14130</v>
      </c>
      <c r="G68" s="178">
        <f t="shared" si="70"/>
        <v>18900</v>
      </c>
      <c r="H68" s="178" t="e">
        <f t="shared" si="70"/>
        <v>#N/A</v>
      </c>
      <c r="I68" s="178" t="e">
        <f t="shared" si="70"/>
        <v>#N/A</v>
      </c>
      <c r="J68" s="178" t="e">
        <f t="shared" si="70"/>
        <v>#N/A</v>
      </c>
      <c r="K68" s="178" t="e">
        <f t="shared" si="70"/>
        <v>#N/A</v>
      </c>
      <c r="L68" s="64">
        <f t="shared" ref="L68:S68" si="71">VLOOKUP(L$65,$C$186:$G$989,5,FALSE)</f>
        <v>8340</v>
      </c>
      <c r="M68" s="64">
        <f t="shared" si="71"/>
        <v>10450</v>
      </c>
      <c r="N68" s="64">
        <f t="shared" si="71"/>
        <v>14130</v>
      </c>
      <c r="O68" s="64">
        <f t="shared" si="71"/>
        <v>18900</v>
      </c>
      <c r="P68" s="64" t="e">
        <f t="shared" si="71"/>
        <v>#N/A</v>
      </c>
      <c r="Q68" s="64" t="e">
        <f t="shared" si="71"/>
        <v>#N/A</v>
      </c>
      <c r="R68" s="64" t="e">
        <f t="shared" si="71"/>
        <v>#N/A</v>
      </c>
      <c r="S68" s="64" t="e">
        <f t="shared" si="71"/>
        <v>#N/A</v>
      </c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79"/>
      <c r="BF68" s="179"/>
      <c r="BG68" s="179"/>
      <c r="BH68" s="179"/>
      <c r="BI68" s="179"/>
      <c r="BJ68" s="179"/>
      <c r="BK68" s="179"/>
      <c r="BL68" s="179"/>
      <c r="BM68" s="179"/>
      <c r="BN68" s="179"/>
      <c r="BO68" s="179"/>
      <c r="BP68" s="179"/>
      <c r="BQ68" s="179"/>
      <c r="BR68" s="179"/>
      <c r="BS68" s="179"/>
      <c r="BT68" s="179"/>
      <c r="BU68" s="179"/>
      <c r="BV68" s="179"/>
      <c r="BW68" s="179"/>
      <c r="BX68" s="179"/>
      <c r="BY68" s="179"/>
      <c r="BZ68" s="179"/>
      <c r="CA68" s="179"/>
      <c r="CB68" s="179"/>
      <c r="CC68" s="179"/>
      <c r="CD68" s="179"/>
      <c r="CE68" s="179"/>
      <c r="CF68" s="179"/>
      <c r="CG68" s="179"/>
      <c r="CH68" s="179"/>
      <c r="CI68" s="179"/>
      <c r="CJ68" s="179"/>
      <c r="CK68" s="179"/>
      <c r="CL68" s="179"/>
      <c r="CM68" s="179"/>
      <c r="CN68" s="179"/>
      <c r="CO68" s="179"/>
      <c r="CP68" s="179"/>
      <c r="CQ68" s="179"/>
      <c r="CR68" s="179"/>
      <c r="CS68" s="179"/>
      <c r="CT68" s="179"/>
      <c r="CU68" s="179"/>
      <c r="CV68" s="179"/>
      <c r="CW68" s="179"/>
      <c r="CX68" s="179"/>
      <c r="CY68" s="179"/>
      <c r="CZ68" s="179"/>
      <c r="DA68" s="179"/>
      <c r="DB68" s="179"/>
      <c r="DC68" s="179"/>
      <c r="DD68" s="179"/>
      <c r="DE68" s="179"/>
      <c r="DF68" s="179"/>
      <c r="DG68" s="179"/>
    </row>
    <row r="69" spans="3:111" ht="15" hidden="1" customHeight="1">
      <c r="C69" s="114" t="s">
        <v>55</v>
      </c>
      <c r="D69" s="113">
        <f t="shared" ref="D69:K69" si="72">CEILING(IF(D12&lt;=200,D12,200),10)</f>
        <v>200</v>
      </c>
      <c r="E69" s="113">
        <f t="shared" si="72"/>
        <v>100</v>
      </c>
      <c r="F69" s="113">
        <f t="shared" si="72"/>
        <v>150</v>
      </c>
      <c r="G69" s="113">
        <f t="shared" si="72"/>
        <v>200</v>
      </c>
      <c r="H69" s="113">
        <f t="shared" si="72"/>
        <v>0</v>
      </c>
      <c r="I69" s="113">
        <f t="shared" si="72"/>
        <v>0</v>
      </c>
      <c r="J69" s="113">
        <f t="shared" si="72"/>
        <v>0</v>
      </c>
      <c r="K69" s="113">
        <f t="shared" si="72"/>
        <v>0</v>
      </c>
      <c r="L69" s="7">
        <f t="shared" ref="L69:S69" si="73">CEILING(IF(L12&lt;=200,L12,200),10)</f>
        <v>200</v>
      </c>
      <c r="M69" s="7">
        <f t="shared" si="73"/>
        <v>100</v>
      </c>
      <c r="N69" s="7">
        <f t="shared" si="73"/>
        <v>150</v>
      </c>
      <c r="O69" s="7">
        <f t="shared" si="73"/>
        <v>200</v>
      </c>
      <c r="P69" s="7">
        <f t="shared" si="73"/>
        <v>0</v>
      </c>
      <c r="Q69" s="7">
        <f t="shared" si="73"/>
        <v>0</v>
      </c>
      <c r="R69" s="7">
        <f t="shared" si="73"/>
        <v>0</v>
      </c>
      <c r="S69" s="7">
        <f t="shared" si="73"/>
        <v>0</v>
      </c>
    </row>
    <row r="70" spans="3:111" ht="15" hidden="1" customHeight="1">
      <c r="C70" s="114" t="s">
        <v>56</v>
      </c>
      <c r="D70" s="113">
        <f t="shared" ref="D70:K70" si="74">CEILING(IF(D12&lt;=200,0,IF(D12&gt;500,300,D12-200)),20)</f>
        <v>0</v>
      </c>
      <c r="E70" s="113">
        <f t="shared" si="74"/>
        <v>0</v>
      </c>
      <c r="F70" s="113">
        <f t="shared" si="74"/>
        <v>0</v>
      </c>
      <c r="G70" s="113">
        <f t="shared" si="74"/>
        <v>0</v>
      </c>
      <c r="H70" s="113">
        <f t="shared" si="74"/>
        <v>0</v>
      </c>
      <c r="I70" s="113">
        <f t="shared" si="74"/>
        <v>0</v>
      </c>
      <c r="J70" s="113">
        <f t="shared" si="74"/>
        <v>0</v>
      </c>
      <c r="K70" s="113">
        <f t="shared" si="74"/>
        <v>0</v>
      </c>
      <c r="L70" s="7">
        <f t="shared" ref="L70:S70" si="75">CEILING(IF(L12&lt;=200,0,IF(L12&gt;500,300,L12-200)),20)</f>
        <v>0</v>
      </c>
      <c r="M70" s="7">
        <f t="shared" si="75"/>
        <v>0</v>
      </c>
      <c r="N70" s="7">
        <f t="shared" si="75"/>
        <v>0</v>
      </c>
      <c r="O70" s="7">
        <f t="shared" si="75"/>
        <v>0</v>
      </c>
      <c r="P70" s="7">
        <f t="shared" si="75"/>
        <v>0</v>
      </c>
      <c r="Q70" s="7">
        <f t="shared" si="75"/>
        <v>0</v>
      </c>
      <c r="R70" s="7">
        <f t="shared" si="75"/>
        <v>0</v>
      </c>
      <c r="S70" s="7">
        <f t="shared" si="75"/>
        <v>0</v>
      </c>
    </row>
    <row r="71" spans="3:111" ht="15" hidden="1" customHeight="1">
      <c r="C71" s="114" t="s">
        <v>57</v>
      </c>
      <c r="D71" s="113">
        <f t="shared" ref="D71:K71" si="76">CEILING(IF(D12&lt;=500,0,D12-500),50)</f>
        <v>0</v>
      </c>
      <c r="E71" s="113">
        <f t="shared" si="76"/>
        <v>0</v>
      </c>
      <c r="F71" s="113">
        <f t="shared" si="76"/>
        <v>0</v>
      </c>
      <c r="G71" s="113">
        <f t="shared" si="76"/>
        <v>0</v>
      </c>
      <c r="H71" s="113">
        <f t="shared" si="76"/>
        <v>0</v>
      </c>
      <c r="I71" s="113">
        <f t="shared" si="76"/>
        <v>0</v>
      </c>
      <c r="J71" s="113">
        <f t="shared" si="76"/>
        <v>0</v>
      </c>
      <c r="K71" s="113">
        <f t="shared" si="76"/>
        <v>0</v>
      </c>
      <c r="L71" s="7">
        <f t="shared" ref="L71:S71" si="77">CEILING(IF(L12&lt;=500,0,L12-500),50)</f>
        <v>0</v>
      </c>
      <c r="M71" s="7">
        <f t="shared" si="77"/>
        <v>0</v>
      </c>
      <c r="N71" s="7">
        <f t="shared" si="77"/>
        <v>0</v>
      </c>
      <c r="O71" s="7">
        <f t="shared" si="77"/>
        <v>0</v>
      </c>
      <c r="P71" s="7">
        <f t="shared" si="77"/>
        <v>0</v>
      </c>
      <c r="Q71" s="7">
        <f t="shared" si="77"/>
        <v>0</v>
      </c>
      <c r="R71" s="7">
        <f t="shared" si="77"/>
        <v>0</v>
      </c>
      <c r="S71" s="7">
        <f t="shared" si="77"/>
        <v>0</v>
      </c>
    </row>
    <row r="72" spans="3:111" ht="15" hidden="1" customHeight="1">
      <c r="C72" s="114" t="s">
        <v>58</v>
      </c>
      <c r="D72" s="113">
        <f>+D69/10</f>
        <v>20</v>
      </c>
      <c r="E72" s="113">
        <f t="shared" ref="E72:K72" si="78">+E69/10</f>
        <v>10</v>
      </c>
      <c r="F72" s="113">
        <f t="shared" si="78"/>
        <v>15</v>
      </c>
      <c r="G72" s="113">
        <f t="shared" si="78"/>
        <v>20</v>
      </c>
      <c r="H72" s="113">
        <f t="shared" si="78"/>
        <v>0</v>
      </c>
      <c r="I72" s="113">
        <f t="shared" si="78"/>
        <v>0</v>
      </c>
      <c r="J72" s="113">
        <f t="shared" si="78"/>
        <v>0</v>
      </c>
      <c r="K72" s="113">
        <f t="shared" si="78"/>
        <v>0</v>
      </c>
      <c r="L72" s="7">
        <f>+L69/10</f>
        <v>20</v>
      </c>
      <c r="M72" s="7">
        <f t="shared" ref="M72:S72" si="79">+M69/10</f>
        <v>10</v>
      </c>
      <c r="N72" s="7">
        <f t="shared" si="79"/>
        <v>15</v>
      </c>
      <c r="O72" s="7">
        <f t="shared" si="79"/>
        <v>20</v>
      </c>
      <c r="P72" s="7">
        <f t="shared" si="79"/>
        <v>0</v>
      </c>
      <c r="Q72" s="7">
        <f t="shared" si="79"/>
        <v>0</v>
      </c>
      <c r="R72" s="7">
        <f t="shared" si="79"/>
        <v>0</v>
      </c>
      <c r="S72" s="7">
        <f t="shared" si="79"/>
        <v>0</v>
      </c>
    </row>
    <row r="73" spans="3:111" ht="15" hidden="1" customHeight="1">
      <c r="C73" s="114" t="s">
        <v>59</v>
      </c>
      <c r="D73" s="113">
        <f>+D70/20</f>
        <v>0</v>
      </c>
      <c r="E73" s="113">
        <f t="shared" ref="E73:K73" si="80">+E70/20</f>
        <v>0</v>
      </c>
      <c r="F73" s="113">
        <f t="shared" si="80"/>
        <v>0</v>
      </c>
      <c r="G73" s="113">
        <f t="shared" si="80"/>
        <v>0</v>
      </c>
      <c r="H73" s="113">
        <f t="shared" si="80"/>
        <v>0</v>
      </c>
      <c r="I73" s="113">
        <f t="shared" si="80"/>
        <v>0</v>
      </c>
      <c r="J73" s="113">
        <f t="shared" si="80"/>
        <v>0</v>
      </c>
      <c r="K73" s="113">
        <f t="shared" si="80"/>
        <v>0</v>
      </c>
      <c r="L73" s="7">
        <f>+L70/20</f>
        <v>0</v>
      </c>
      <c r="M73" s="7">
        <f t="shared" ref="M73:S73" si="81">+M70/20</f>
        <v>0</v>
      </c>
      <c r="N73" s="7">
        <f t="shared" si="81"/>
        <v>0</v>
      </c>
      <c r="O73" s="7">
        <f t="shared" si="81"/>
        <v>0</v>
      </c>
      <c r="P73" s="7">
        <f t="shared" si="81"/>
        <v>0</v>
      </c>
      <c r="Q73" s="7">
        <f t="shared" si="81"/>
        <v>0</v>
      </c>
      <c r="R73" s="7">
        <f t="shared" si="81"/>
        <v>0</v>
      </c>
      <c r="S73" s="7">
        <f t="shared" si="81"/>
        <v>0</v>
      </c>
    </row>
    <row r="74" spans="3:111" ht="15" hidden="1" customHeight="1">
      <c r="C74" s="114" t="s">
        <v>60</v>
      </c>
      <c r="D74" s="113">
        <f>+D71/50</f>
        <v>0</v>
      </c>
      <c r="E74" s="113">
        <f t="shared" ref="E74:K74" si="82">+E71/50</f>
        <v>0</v>
      </c>
      <c r="F74" s="113">
        <f t="shared" si="82"/>
        <v>0</v>
      </c>
      <c r="G74" s="113">
        <f t="shared" si="82"/>
        <v>0</v>
      </c>
      <c r="H74" s="113">
        <f t="shared" si="82"/>
        <v>0</v>
      </c>
      <c r="I74" s="113">
        <f t="shared" si="82"/>
        <v>0</v>
      </c>
      <c r="J74" s="113">
        <f t="shared" si="82"/>
        <v>0</v>
      </c>
      <c r="K74" s="113">
        <f t="shared" si="82"/>
        <v>0</v>
      </c>
      <c r="L74" s="7">
        <f>+L71/50</f>
        <v>0</v>
      </c>
      <c r="M74" s="7">
        <f t="shared" ref="M74:S74" si="83">+M71/50</f>
        <v>0</v>
      </c>
      <c r="N74" s="7">
        <f t="shared" si="83"/>
        <v>0</v>
      </c>
      <c r="O74" s="7">
        <f t="shared" si="83"/>
        <v>0</v>
      </c>
      <c r="P74" s="7">
        <f t="shared" si="83"/>
        <v>0</v>
      </c>
      <c r="Q74" s="7">
        <f t="shared" si="83"/>
        <v>0</v>
      </c>
      <c r="R74" s="7">
        <f t="shared" si="83"/>
        <v>0</v>
      </c>
      <c r="S74" s="7">
        <f t="shared" si="83"/>
        <v>0</v>
      </c>
    </row>
    <row r="75" spans="3:111" ht="15" hidden="1" customHeight="1">
      <c r="C75" s="114" t="s">
        <v>61</v>
      </c>
      <c r="D75" s="178">
        <f>+D66</f>
        <v>45320</v>
      </c>
      <c r="E75" s="178">
        <f t="shared" ref="E75:K75" si="84">+E66</f>
        <v>36280</v>
      </c>
      <c r="F75" s="178">
        <f t="shared" si="84"/>
        <v>63030</v>
      </c>
      <c r="G75" s="178">
        <f t="shared" si="84"/>
        <v>102050</v>
      </c>
      <c r="H75" s="178" t="e">
        <f t="shared" si="84"/>
        <v>#N/A</v>
      </c>
      <c r="I75" s="178" t="e">
        <f t="shared" si="84"/>
        <v>#N/A</v>
      </c>
      <c r="J75" s="178" t="e">
        <f t="shared" si="84"/>
        <v>#N/A</v>
      </c>
      <c r="K75" s="178" t="e">
        <f t="shared" si="84"/>
        <v>#N/A</v>
      </c>
      <c r="L75" s="64">
        <f>+L66</f>
        <v>45320</v>
      </c>
      <c r="M75" s="64">
        <f t="shared" ref="M75:S75" si="85">+M66</f>
        <v>36280</v>
      </c>
      <c r="N75" s="64">
        <f t="shared" si="85"/>
        <v>63030</v>
      </c>
      <c r="O75" s="64">
        <f t="shared" si="85"/>
        <v>102050</v>
      </c>
      <c r="P75" s="64" t="e">
        <f t="shared" si="85"/>
        <v>#N/A</v>
      </c>
      <c r="Q75" s="64" t="e">
        <f t="shared" si="85"/>
        <v>#N/A</v>
      </c>
      <c r="R75" s="64" t="e">
        <f t="shared" si="85"/>
        <v>#N/A</v>
      </c>
      <c r="S75" s="64" t="e">
        <f t="shared" si="85"/>
        <v>#N/A</v>
      </c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79"/>
      <c r="BF75" s="179"/>
      <c r="BG75" s="179"/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79"/>
      <c r="BT75" s="179"/>
      <c r="BU75" s="179"/>
      <c r="BV75" s="179"/>
      <c r="BW75" s="179"/>
      <c r="BX75" s="179"/>
      <c r="BY75" s="179"/>
      <c r="BZ75" s="179"/>
      <c r="CA75" s="179"/>
      <c r="CB75" s="179"/>
      <c r="CC75" s="179"/>
      <c r="CD75" s="179"/>
      <c r="CE75" s="179"/>
      <c r="CF75" s="179"/>
      <c r="CG75" s="179"/>
      <c r="CH75" s="179"/>
      <c r="CI75" s="179"/>
      <c r="CJ75" s="179"/>
      <c r="CK75" s="179"/>
      <c r="CL75" s="179"/>
      <c r="CM75" s="179"/>
      <c r="CN75" s="179"/>
      <c r="CO75" s="179"/>
      <c r="CP75" s="179"/>
      <c r="CQ75" s="179"/>
      <c r="CR75" s="179"/>
      <c r="CS75" s="179"/>
      <c r="CT75" s="179"/>
      <c r="CU75" s="179"/>
      <c r="CV75" s="179"/>
      <c r="CW75" s="179"/>
      <c r="CX75" s="179"/>
      <c r="CY75" s="179"/>
      <c r="CZ75" s="179"/>
      <c r="DA75" s="179"/>
      <c r="DB75" s="179"/>
      <c r="DC75" s="179"/>
      <c r="DD75" s="179"/>
      <c r="DE75" s="179"/>
      <c r="DF75" s="179"/>
      <c r="DG75" s="179"/>
    </row>
    <row r="76" spans="3:111" ht="15" hidden="1" customHeight="1">
      <c r="C76" s="114" t="s">
        <v>62</v>
      </c>
      <c r="D76" s="178">
        <f>+D67*D73</f>
        <v>0</v>
      </c>
      <c r="E76" s="178">
        <f t="shared" ref="E76:K76" si="86">+E67*E73</f>
        <v>0</v>
      </c>
      <c r="F76" s="178">
        <f t="shared" si="86"/>
        <v>0</v>
      </c>
      <c r="G76" s="178">
        <f t="shared" si="86"/>
        <v>0</v>
      </c>
      <c r="H76" s="178" t="e">
        <f t="shared" si="86"/>
        <v>#N/A</v>
      </c>
      <c r="I76" s="178" t="e">
        <f t="shared" si="86"/>
        <v>#N/A</v>
      </c>
      <c r="J76" s="178" t="e">
        <f t="shared" si="86"/>
        <v>#N/A</v>
      </c>
      <c r="K76" s="178" t="e">
        <f t="shared" si="86"/>
        <v>#N/A</v>
      </c>
      <c r="L76" s="64">
        <f>+L67*L73</f>
        <v>0</v>
      </c>
      <c r="M76" s="64">
        <f t="shared" ref="M76:S76" si="87">+M67*M73</f>
        <v>0</v>
      </c>
      <c r="N76" s="64">
        <f t="shared" si="87"/>
        <v>0</v>
      </c>
      <c r="O76" s="64">
        <f t="shared" si="87"/>
        <v>0</v>
      </c>
      <c r="P76" s="64" t="e">
        <f t="shared" si="87"/>
        <v>#N/A</v>
      </c>
      <c r="Q76" s="64" t="e">
        <f t="shared" si="87"/>
        <v>#N/A</v>
      </c>
      <c r="R76" s="64" t="e">
        <f t="shared" si="87"/>
        <v>#N/A</v>
      </c>
      <c r="S76" s="64" t="e">
        <f t="shared" si="87"/>
        <v>#N/A</v>
      </c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179"/>
      <c r="BE76" s="179"/>
      <c r="BF76" s="179"/>
      <c r="BG76" s="179"/>
      <c r="BH76" s="179"/>
      <c r="BI76" s="179"/>
      <c r="BJ76" s="179"/>
      <c r="BK76" s="179"/>
      <c r="BL76" s="179"/>
      <c r="BM76" s="179"/>
      <c r="BN76" s="179"/>
      <c r="BO76" s="179"/>
      <c r="BP76" s="179"/>
      <c r="BQ76" s="179"/>
      <c r="BR76" s="179"/>
      <c r="BS76" s="179"/>
      <c r="BT76" s="179"/>
      <c r="BU76" s="179"/>
      <c r="BV76" s="179"/>
      <c r="BW76" s="179"/>
      <c r="BX76" s="179"/>
      <c r="BY76" s="179"/>
      <c r="BZ76" s="179"/>
      <c r="CA76" s="179"/>
      <c r="CB76" s="179"/>
      <c r="CC76" s="179"/>
      <c r="CD76" s="179"/>
      <c r="CE76" s="179"/>
      <c r="CF76" s="179"/>
      <c r="CG76" s="179"/>
      <c r="CH76" s="179"/>
      <c r="CI76" s="179"/>
      <c r="CJ76" s="179"/>
      <c r="CK76" s="179"/>
      <c r="CL76" s="179"/>
      <c r="CM76" s="179"/>
      <c r="CN76" s="179"/>
      <c r="CO76" s="179"/>
      <c r="CP76" s="179"/>
      <c r="CQ76" s="179"/>
      <c r="CR76" s="179"/>
      <c r="CS76" s="179"/>
      <c r="CT76" s="179"/>
      <c r="CU76" s="179"/>
      <c r="CV76" s="179"/>
      <c r="CW76" s="179"/>
      <c r="CX76" s="179"/>
      <c r="CY76" s="179"/>
      <c r="CZ76" s="179"/>
      <c r="DA76" s="179"/>
      <c r="DB76" s="179"/>
      <c r="DC76" s="179"/>
      <c r="DD76" s="179"/>
      <c r="DE76" s="179"/>
      <c r="DF76" s="179"/>
      <c r="DG76" s="179"/>
    </row>
    <row r="77" spans="3:111" ht="15" hidden="1" customHeight="1">
      <c r="C77" s="114" t="s">
        <v>63</v>
      </c>
      <c r="D77" s="178">
        <f>+D74*D68</f>
        <v>0</v>
      </c>
      <c r="E77" s="178">
        <f t="shared" ref="E77:K77" si="88">+E74*E68</f>
        <v>0</v>
      </c>
      <c r="F77" s="178">
        <f t="shared" si="88"/>
        <v>0</v>
      </c>
      <c r="G77" s="178">
        <f t="shared" si="88"/>
        <v>0</v>
      </c>
      <c r="H77" s="178" t="e">
        <f t="shared" si="88"/>
        <v>#N/A</v>
      </c>
      <c r="I77" s="178" t="e">
        <f t="shared" si="88"/>
        <v>#N/A</v>
      </c>
      <c r="J77" s="178" t="e">
        <f t="shared" si="88"/>
        <v>#N/A</v>
      </c>
      <c r="K77" s="178" t="e">
        <f t="shared" si="88"/>
        <v>#N/A</v>
      </c>
      <c r="L77" s="64">
        <f>+L74*L68</f>
        <v>0</v>
      </c>
      <c r="M77" s="64">
        <f t="shared" ref="M77:S77" si="89">+M74*M68</f>
        <v>0</v>
      </c>
      <c r="N77" s="64">
        <f t="shared" si="89"/>
        <v>0</v>
      </c>
      <c r="O77" s="64">
        <f t="shared" si="89"/>
        <v>0</v>
      </c>
      <c r="P77" s="64" t="e">
        <f t="shared" si="89"/>
        <v>#N/A</v>
      </c>
      <c r="Q77" s="64" t="e">
        <f t="shared" si="89"/>
        <v>#N/A</v>
      </c>
      <c r="R77" s="64" t="e">
        <f t="shared" si="89"/>
        <v>#N/A</v>
      </c>
      <c r="S77" s="64" t="e">
        <f t="shared" si="89"/>
        <v>#N/A</v>
      </c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79"/>
      <c r="BF77" s="179"/>
      <c r="BG77" s="179"/>
      <c r="BH77" s="179"/>
      <c r="BI77" s="179"/>
      <c r="BJ77" s="179"/>
      <c r="BK77" s="179"/>
      <c r="BL77" s="179"/>
      <c r="BM77" s="179"/>
      <c r="BN77" s="179"/>
      <c r="BO77" s="179"/>
      <c r="BP77" s="179"/>
      <c r="BQ77" s="179"/>
      <c r="BR77" s="179"/>
      <c r="BS77" s="179"/>
      <c r="BT77" s="179"/>
      <c r="BU77" s="179"/>
      <c r="BV77" s="179"/>
      <c r="BW77" s="179"/>
      <c r="BX77" s="179"/>
      <c r="BY77" s="179"/>
      <c r="BZ77" s="179"/>
      <c r="CA77" s="179"/>
      <c r="CB77" s="179"/>
      <c r="CC77" s="179"/>
      <c r="CD77" s="179"/>
      <c r="CE77" s="179"/>
      <c r="CF77" s="179"/>
      <c r="CG77" s="179"/>
      <c r="CH77" s="179"/>
      <c r="CI77" s="179"/>
      <c r="CJ77" s="179"/>
      <c r="CK77" s="179"/>
      <c r="CL77" s="179"/>
      <c r="CM77" s="179"/>
      <c r="CN77" s="179"/>
      <c r="CO77" s="179"/>
      <c r="CP77" s="179"/>
      <c r="CQ77" s="179"/>
      <c r="CR77" s="179"/>
      <c r="CS77" s="179"/>
      <c r="CT77" s="179"/>
      <c r="CU77" s="179"/>
      <c r="CV77" s="179"/>
      <c r="CW77" s="179"/>
      <c r="CX77" s="179"/>
      <c r="CY77" s="179"/>
      <c r="CZ77" s="179"/>
      <c r="DA77" s="179"/>
      <c r="DB77" s="179"/>
      <c r="DC77" s="179"/>
      <c r="DD77" s="179"/>
      <c r="DE77" s="179"/>
      <c r="DF77" s="179"/>
      <c r="DG77" s="179"/>
    </row>
    <row r="78" spans="3:111" ht="15" hidden="1" customHeight="1">
      <c r="C78" s="114" t="s">
        <v>64</v>
      </c>
      <c r="D78" s="178">
        <f>SUM(D75:D77)</f>
        <v>45320</v>
      </c>
      <c r="E78" s="178">
        <f t="shared" ref="E78:K78" si="90">SUM(E75:E77)</f>
        <v>36280</v>
      </c>
      <c r="F78" s="178">
        <f t="shared" si="90"/>
        <v>63030</v>
      </c>
      <c r="G78" s="178">
        <f t="shared" si="90"/>
        <v>102050</v>
      </c>
      <c r="H78" s="178" t="e">
        <f t="shared" si="90"/>
        <v>#N/A</v>
      </c>
      <c r="I78" s="178" t="e">
        <f t="shared" si="90"/>
        <v>#N/A</v>
      </c>
      <c r="J78" s="178" t="e">
        <f t="shared" si="90"/>
        <v>#N/A</v>
      </c>
      <c r="K78" s="178" t="e">
        <f t="shared" si="90"/>
        <v>#N/A</v>
      </c>
      <c r="L78" s="64">
        <f>SUM(L75:L77)</f>
        <v>45320</v>
      </c>
      <c r="M78" s="64">
        <f t="shared" ref="M78:S78" si="91">SUM(M75:M77)</f>
        <v>36280</v>
      </c>
      <c r="N78" s="64">
        <f t="shared" si="91"/>
        <v>63030</v>
      </c>
      <c r="O78" s="64">
        <f t="shared" si="91"/>
        <v>102050</v>
      </c>
      <c r="P78" s="64" t="e">
        <f t="shared" si="91"/>
        <v>#N/A</v>
      </c>
      <c r="Q78" s="64" t="e">
        <f t="shared" si="91"/>
        <v>#N/A</v>
      </c>
      <c r="R78" s="64" t="e">
        <f t="shared" si="91"/>
        <v>#N/A</v>
      </c>
      <c r="S78" s="64" t="e">
        <f t="shared" si="91"/>
        <v>#N/A</v>
      </c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79"/>
      <c r="AT78" s="179"/>
      <c r="AU78" s="179"/>
      <c r="AV78" s="179"/>
      <c r="AW78" s="179"/>
      <c r="AX78" s="179"/>
      <c r="AY78" s="179"/>
      <c r="AZ78" s="179"/>
      <c r="BA78" s="179"/>
      <c r="BB78" s="179"/>
      <c r="BC78" s="179"/>
      <c r="BD78" s="179"/>
      <c r="BE78" s="179"/>
      <c r="BF78" s="179"/>
      <c r="BG78" s="179"/>
      <c r="BH78" s="179"/>
      <c r="BI78" s="179"/>
      <c r="BJ78" s="179"/>
      <c r="BK78" s="179"/>
      <c r="BL78" s="179"/>
      <c r="BM78" s="179"/>
      <c r="BN78" s="179"/>
      <c r="BO78" s="179"/>
      <c r="BP78" s="179"/>
      <c r="BQ78" s="179"/>
      <c r="BR78" s="179"/>
      <c r="BS78" s="179"/>
      <c r="BT78" s="179"/>
      <c r="BU78" s="179"/>
      <c r="BV78" s="179"/>
      <c r="BW78" s="179"/>
      <c r="BX78" s="179"/>
      <c r="BY78" s="179"/>
      <c r="BZ78" s="179"/>
      <c r="CA78" s="179"/>
      <c r="CB78" s="179"/>
      <c r="CC78" s="179"/>
      <c r="CD78" s="179"/>
      <c r="CE78" s="179"/>
      <c r="CF78" s="179"/>
      <c r="CG78" s="179"/>
      <c r="CH78" s="179"/>
      <c r="CI78" s="179"/>
      <c r="CJ78" s="179"/>
      <c r="CK78" s="179"/>
      <c r="CL78" s="179"/>
      <c r="CM78" s="179"/>
      <c r="CN78" s="179"/>
      <c r="CO78" s="179"/>
      <c r="CP78" s="179"/>
      <c r="CQ78" s="179"/>
      <c r="CR78" s="179"/>
      <c r="CS78" s="179"/>
      <c r="CT78" s="179"/>
      <c r="CU78" s="179"/>
      <c r="CV78" s="179"/>
      <c r="CW78" s="179"/>
      <c r="CX78" s="179"/>
      <c r="CY78" s="179"/>
      <c r="CZ78" s="179"/>
      <c r="DA78" s="179"/>
      <c r="DB78" s="179"/>
      <c r="DC78" s="179"/>
      <c r="DD78" s="179"/>
      <c r="DE78" s="179"/>
      <c r="DF78" s="179"/>
      <c r="DG78" s="179"/>
    </row>
    <row r="79" spans="3:111" ht="15" hidden="1" customHeight="1">
      <c r="C79" s="114" t="s">
        <v>65</v>
      </c>
      <c r="D79" s="178">
        <f>IF(D78&lt;10000,CEILING(D78,50),IF(D78&gt;=10000,CEILING(D78,500)))</f>
        <v>45500</v>
      </c>
      <c r="E79" s="178">
        <f t="shared" ref="E79:K79" si="92">IF(E78&lt;10000,CEILING(E78,50),IF(E78&gt;=10000,CEILING(E78,500)))</f>
        <v>36500</v>
      </c>
      <c r="F79" s="178">
        <f t="shared" si="92"/>
        <v>63500</v>
      </c>
      <c r="G79" s="178">
        <f t="shared" si="92"/>
        <v>102500</v>
      </c>
      <c r="H79" s="178" t="e">
        <f t="shared" si="92"/>
        <v>#N/A</v>
      </c>
      <c r="I79" s="178" t="e">
        <f t="shared" si="92"/>
        <v>#N/A</v>
      </c>
      <c r="J79" s="178" t="e">
        <f t="shared" si="92"/>
        <v>#N/A</v>
      </c>
      <c r="K79" s="178" t="e">
        <f t="shared" si="92"/>
        <v>#N/A</v>
      </c>
      <c r="L79" s="64">
        <f>IF(L78&lt;10000,CEILING(L78,50),IF(L78&gt;=10000,CEILING(L78,500)))</f>
        <v>45500</v>
      </c>
      <c r="M79" s="64">
        <f t="shared" ref="M79:S79" si="93">IF(M78&lt;10000,CEILING(M78,50),IF(M78&gt;=10000,CEILING(M78,500)))</f>
        <v>36500</v>
      </c>
      <c r="N79" s="64">
        <f t="shared" si="93"/>
        <v>63500</v>
      </c>
      <c r="O79" s="64">
        <f t="shared" si="93"/>
        <v>102500</v>
      </c>
      <c r="P79" s="64" t="e">
        <f t="shared" si="93"/>
        <v>#N/A</v>
      </c>
      <c r="Q79" s="64" t="e">
        <f t="shared" si="93"/>
        <v>#N/A</v>
      </c>
      <c r="R79" s="64" t="e">
        <f t="shared" si="93"/>
        <v>#N/A</v>
      </c>
      <c r="S79" s="64" t="e">
        <f t="shared" si="93"/>
        <v>#N/A</v>
      </c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79"/>
      <c r="BQ79" s="179"/>
      <c r="BR79" s="179"/>
      <c r="BS79" s="179"/>
      <c r="BT79" s="179"/>
      <c r="BU79" s="179"/>
      <c r="BV79" s="179"/>
      <c r="BW79" s="179"/>
      <c r="BX79" s="179"/>
      <c r="BY79" s="179"/>
      <c r="BZ79" s="179"/>
      <c r="CA79" s="179"/>
      <c r="CB79" s="179"/>
      <c r="CC79" s="179"/>
      <c r="CD79" s="179"/>
      <c r="CE79" s="179"/>
      <c r="CF79" s="179"/>
      <c r="CG79" s="179"/>
      <c r="CH79" s="179"/>
      <c r="CI79" s="179"/>
      <c r="CJ79" s="179"/>
      <c r="CK79" s="179"/>
      <c r="CL79" s="179"/>
      <c r="CM79" s="179"/>
      <c r="CN79" s="179"/>
      <c r="CO79" s="179"/>
      <c r="CP79" s="179"/>
      <c r="CQ79" s="179"/>
      <c r="CR79" s="179"/>
      <c r="CS79" s="179"/>
      <c r="CT79" s="179"/>
      <c r="CU79" s="179"/>
      <c r="CV79" s="179"/>
      <c r="CW79" s="179"/>
      <c r="CX79" s="179"/>
      <c r="CY79" s="179"/>
      <c r="CZ79" s="179"/>
      <c r="DA79" s="179"/>
      <c r="DB79" s="179"/>
      <c r="DC79" s="179"/>
      <c r="DD79" s="179"/>
      <c r="DE79" s="179"/>
      <c r="DF79" s="179"/>
      <c r="DG79" s="179"/>
    </row>
    <row r="80" spans="3:111" ht="15" hidden="1" customHeight="1">
      <c r="D80" s="178"/>
      <c r="E80" s="178"/>
      <c r="F80" s="178"/>
      <c r="G80" s="178"/>
      <c r="H80" s="178"/>
      <c r="I80" s="178"/>
      <c r="J80" s="178"/>
      <c r="K80" s="178"/>
      <c r="L80" s="64"/>
      <c r="M80" s="64"/>
      <c r="N80" s="64"/>
      <c r="O80" s="64"/>
      <c r="P80" s="64"/>
      <c r="Q80" s="64"/>
      <c r="R80" s="64"/>
      <c r="S80" s="64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79"/>
      <c r="BR80" s="179"/>
      <c r="BS80" s="179"/>
      <c r="BT80" s="179"/>
      <c r="BU80" s="179"/>
      <c r="BV80" s="179"/>
      <c r="BW80" s="179"/>
      <c r="BX80" s="179"/>
      <c r="BY80" s="179"/>
      <c r="BZ80" s="179"/>
      <c r="CA80" s="179"/>
      <c r="CB80" s="179"/>
      <c r="CC80" s="179"/>
      <c r="CD80" s="179"/>
      <c r="CE80" s="179"/>
      <c r="CF80" s="179"/>
      <c r="CG80" s="179"/>
      <c r="CH80" s="179"/>
      <c r="CI80" s="179"/>
      <c r="CJ80" s="179"/>
      <c r="CK80" s="179"/>
      <c r="CL80" s="179"/>
      <c r="CM80" s="179"/>
      <c r="CN80" s="179"/>
      <c r="CO80" s="179"/>
      <c r="CP80" s="179"/>
      <c r="CQ80" s="179"/>
      <c r="CR80" s="179"/>
      <c r="CS80" s="179"/>
      <c r="CT80" s="179"/>
      <c r="CU80" s="179"/>
      <c r="CV80" s="179"/>
      <c r="CW80" s="179"/>
      <c r="CX80" s="179"/>
      <c r="CY80" s="179"/>
      <c r="CZ80" s="179"/>
      <c r="DA80" s="179"/>
      <c r="DB80" s="179"/>
      <c r="DC80" s="179"/>
      <c r="DD80" s="179"/>
      <c r="DE80" s="179"/>
      <c r="DF80" s="179"/>
      <c r="DG80" s="179"/>
    </row>
    <row r="81" spans="3:111" ht="15" hidden="1" customHeight="1">
      <c r="C81" s="114" t="s">
        <v>68</v>
      </c>
      <c r="I81" s="113"/>
      <c r="J81" s="113"/>
      <c r="K81" s="113"/>
      <c r="Q81" s="7"/>
      <c r="R81" s="7"/>
      <c r="S81" s="7"/>
    </row>
    <row r="82" spans="3:111" ht="15" hidden="1" customHeight="1">
      <c r="C82" s="114" t="s">
        <v>69</v>
      </c>
      <c r="I82" s="113"/>
      <c r="J82" s="113"/>
      <c r="K82" s="113"/>
      <c r="Q82" s="7"/>
      <c r="R82" s="7"/>
      <c r="S82" s="7"/>
    </row>
    <row r="83" spans="3:111" ht="15" hidden="1" customHeight="1">
      <c r="C83" s="114" t="s">
        <v>70</v>
      </c>
      <c r="I83" s="113"/>
      <c r="J83" s="113"/>
      <c r="K83" s="113"/>
      <c r="Q83" s="7"/>
      <c r="R83" s="7"/>
      <c r="S83" s="7"/>
    </row>
    <row r="84" spans="3:111" ht="15" hidden="1" customHeight="1">
      <c r="C84" s="114" t="s">
        <v>67</v>
      </c>
      <c r="D84" s="115">
        <f>VALUE(CONCATENATE(D174,D89))</f>
        <v>2140</v>
      </c>
      <c r="E84" s="115">
        <f t="shared" ref="E84:K84" si="94">VALUE(CONCATENATE(E174,E89))</f>
        <v>6220</v>
      </c>
      <c r="F84" s="115">
        <f t="shared" si="94"/>
        <v>6330</v>
      </c>
      <c r="G84" s="115">
        <f t="shared" si="94"/>
        <v>6440</v>
      </c>
      <c r="H84" s="115">
        <f t="shared" si="94"/>
        <v>610</v>
      </c>
      <c r="I84" s="115">
        <f t="shared" si="94"/>
        <v>620</v>
      </c>
      <c r="J84" s="115">
        <f t="shared" si="94"/>
        <v>630</v>
      </c>
      <c r="K84" s="115">
        <f t="shared" si="94"/>
        <v>640</v>
      </c>
      <c r="L84" s="29">
        <f>VALUE(CONCATENATE(L174,L89))</f>
        <v>2140</v>
      </c>
      <c r="M84" s="29">
        <f t="shared" ref="M84:S84" si="95">VALUE(CONCATENATE(M174,M89))</f>
        <v>6220</v>
      </c>
      <c r="N84" s="29">
        <f t="shared" si="95"/>
        <v>6330</v>
      </c>
      <c r="O84" s="29">
        <f t="shared" si="95"/>
        <v>6440</v>
      </c>
      <c r="P84" s="29">
        <f t="shared" si="95"/>
        <v>610</v>
      </c>
      <c r="Q84" s="29">
        <f t="shared" si="95"/>
        <v>620</v>
      </c>
      <c r="R84" s="29">
        <f t="shared" si="95"/>
        <v>630</v>
      </c>
      <c r="S84" s="29">
        <f t="shared" si="95"/>
        <v>640</v>
      </c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</row>
    <row r="85" spans="3:111" ht="15" hidden="1" customHeight="1">
      <c r="C85" s="114" t="s">
        <v>52</v>
      </c>
      <c r="D85" s="178" t="e">
        <f t="shared" ref="D85:K85" si="96">VLOOKUP(D$84,$C$186:$G$989,3,FALSE)</f>
        <v>#N/A</v>
      </c>
      <c r="E85" s="178">
        <f t="shared" si="96"/>
        <v>57350</v>
      </c>
      <c r="F85" s="178" t="e">
        <f t="shared" si="96"/>
        <v>#N/A</v>
      </c>
      <c r="G85" s="178" t="e">
        <f t="shared" si="96"/>
        <v>#N/A</v>
      </c>
      <c r="H85" s="178" t="e">
        <f t="shared" si="96"/>
        <v>#N/A</v>
      </c>
      <c r="I85" s="178" t="e">
        <f t="shared" si="96"/>
        <v>#N/A</v>
      </c>
      <c r="J85" s="178" t="e">
        <f t="shared" si="96"/>
        <v>#N/A</v>
      </c>
      <c r="K85" s="178" t="e">
        <f t="shared" si="96"/>
        <v>#N/A</v>
      </c>
      <c r="L85" s="64" t="e">
        <f t="shared" ref="L85:S85" si="97">VLOOKUP(L$84,$C$186:$G$989,3,FALSE)</f>
        <v>#N/A</v>
      </c>
      <c r="M85" s="64">
        <f t="shared" si="97"/>
        <v>57350</v>
      </c>
      <c r="N85" s="64" t="e">
        <f t="shared" si="97"/>
        <v>#N/A</v>
      </c>
      <c r="O85" s="64" t="e">
        <f t="shared" si="97"/>
        <v>#N/A</v>
      </c>
      <c r="P85" s="64" t="e">
        <f t="shared" si="97"/>
        <v>#N/A</v>
      </c>
      <c r="Q85" s="64" t="e">
        <f t="shared" si="97"/>
        <v>#N/A</v>
      </c>
      <c r="R85" s="64" t="e">
        <f t="shared" si="97"/>
        <v>#N/A</v>
      </c>
      <c r="S85" s="64" t="e">
        <f t="shared" si="97"/>
        <v>#N/A</v>
      </c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9"/>
      <c r="BM85" s="179"/>
      <c r="BN85" s="179"/>
      <c r="BO85" s="179"/>
      <c r="BP85" s="179"/>
      <c r="BQ85" s="179"/>
      <c r="BR85" s="179"/>
      <c r="BS85" s="179"/>
      <c r="BT85" s="179"/>
      <c r="BU85" s="179"/>
      <c r="BV85" s="179"/>
      <c r="BW85" s="179"/>
      <c r="BX85" s="179"/>
      <c r="BY85" s="179"/>
      <c r="BZ85" s="179"/>
      <c r="CA85" s="179"/>
      <c r="CB85" s="179"/>
      <c r="CC85" s="179"/>
      <c r="CD85" s="179"/>
      <c r="CE85" s="179"/>
      <c r="CF85" s="179"/>
      <c r="CG85" s="179"/>
      <c r="CH85" s="179"/>
      <c r="CI85" s="179"/>
      <c r="CJ85" s="179"/>
      <c r="CK85" s="179"/>
      <c r="CL85" s="179"/>
      <c r="CM85" s="179"/>
      <c r="CN85" s="179"/>
      <c r="CO85" s="179"/>
      <c r="CP85" s="179"/>
      <c r="CQ85" s="179"/>
      <c r="CR85" s="179"/>
      <c r="CS85" s="179"/>
      <c r="CT85" s="179"/>
      <c r="CU85" s="179"/>
      <c r="CV85" s="179"/>
      <c r="CW85" s="179"/>
      <c r="CX85" s="179"/>
      <c r="CY85" s="179"/>
      <c r="CZ85" s="179"/>
      <c r="DA85" s="179"/>
      <c r="DB85" s="179"/>
      <c r="DC85" s="179"/>
      <c r="DD85" s="179"/>
      <c r="DE85" s="179"/>
      <c r="DF85" s="179"/>
      <c r="DG85" s="179"/>
    </row>
    <row r="86" spans="3:111" ht="15" hidden="1" customHeight="1">
      <c r="C86" s="114" t="s">
        <v>71</v>
      </c>
      <c r="D86" s="178" t="e">
        <f t="shared" ref="D86:K86" si="98">VLOOKUP(D$84,$C$186:$G$989,4,FALSE)</f>
        <v>#N/A</v>
      </c>
      <c r="E86" s="178">
        <f t="shared" si="98"/>
        <v>4180</v>
      </c>
      <c r="F86" s="178" t="e">
        <f t="shared" si="98"/>
        <v>#N/A</v>
      </c>
      <c r="G86" s="178" t="e">
        <f t="shared" si="98"/>
        <v>#N/A</v>
      </c>
      <c r="H86" s="178" t="e">
        <f t="shared" si="98"/>
        <v>#N/A</v>
      </c>
      <c r="I86" s="178" t="e">
        <f t="shared" si="98"/>
        <v>#N/A</v>
      </c>
      <c r="J86" s="178" t="e">
        <f t="shared" si="98"/>
        <v>#N/A</v>
      </c>
      <c r="K86" s="178" t="e">
        <f t="shared" si="98"/>
        <v>#N/A</v>
      </c>
      <c r="L86" s="64" t="e">
        <f t="shared" ref="L86:S86" si="99">VLOOKUP(L$84,$C$186:$G$989,4,FALSE)</f>
        <v>#N/A</v>
      </c>
      <c r="M86" s="64">
        <f t="shared" si="99"/>
        <v>4180</v>
      </c>
      <c r="N86" s="64" t="e">
        <f t="shared" si="99"/>
        <v>#N/A</v>
      </c>
      <c r="O86" s="64" t="e">
        <f t="shared" si="99"/>
        <v>#N/A</v>
      </c>
      <c r="P86" s="64" t="e">
        <f t="shared" si="99"/>
        <v>#N/A</v>
      </c>
      <c r="Q86" s="64" t="e">
        <f t="shared" si="99"/>
        <v>#N/A</v>
      </c>
      <c r="R86" s="64" t="e">
        <f t="shared" si="99"/>
        <v>#N/A</v>
      </c>
      <c r="S86" s="64" t="e">
        <f t="shared" si="99"/>
        <v>#N/A</v>
      </c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  <c r="BD86" s="179"/>
      <c r="BE86" s="179"/>
      <c r="BF86" s="179"/>
      <c r="BG86" s="179"/>
      <c r="BH86" s="179"/>
      <c r="BI86" s="179"/>
      <c r="BJ86" s="179"/>
      <c r="BK86" s="179"/>
      <c r="BL86" s="179"/>
      <c r="BM86" s="179"/>
      <c r="BN86" s="179"/>
      <c r="BO86" s="179"/>
      <c r="BP86" s="179"/>
      <c r="BQ86" s="179"/>
      <c r="BR86" s="179"/>
      <c r="BS86" s="179"/>
      <c r="BT86" s="179"/>
      <c r="BU86" s="179"/>
      <c r="BV86" s="179"/>
      <c r="BW86" s="179"/>
      <c r="BX86" s="179"/>
      <c r="BY86" s="179"/>
      <c r="BZ86" s="179"/>
      <c r="CA86" s="179"/>
      <c r="CB86" s="179"/>
      <c r="CC86" s="179"/>
      <c r="CD86" s="179"/>
      <c r="CE86" s="179"/>
      <c r="CF86" s="179"/>
      <c r="CG86" s="179"/>
      <c r="CH86" s="179"/>
      <c r="CI86" s="179"/>
      <c r="CJ86" s="179"/>
      <c r="CK86" s="179"/>
      <c r="CL86" s="179"/>
      <c r="CM86" s="179"/>
      <c r="CN86" s="179"/>
      <c r="CO86" s="179"/>
      <c r="CP86" s="179"/>
      <c r="CQ86" s="179"/>
      <c r="CR86" s="179"/>
      <c r="CS86" s="179"/>
      <c r="CT86" s="179"/>
      <c r="CU86" s="179"/>
      <c r="CV86" s="179"/>
      <c r="CW86" s="179"/>
      <c r="CX86" s="179"/>
      <c r="CY86" s="179"/>
      <c r="CZ86" s="179"/>
      <c r="DA86" s="179"/>
      <c r="DB86" s="179"/>
      <c r="DC86" s="179"/>
      <c r="DD86" s="179"/>
      <c r="DE86" s="179"/>
      <c r="DF86" s="179"/>
      <c r="DG86" s="179"/>
    </row>
    <row r="87" spans="3:111" ht="15" hidden="1" customHeight="1">
      <c r="C87" s="114" t="s">
        <v>55</v>
      </c>
      <c r="D87" s="113">
        <f t="shared" ref="D87:K87" si="100">IF(D12&lt;=10,CEILING(D12,5),IF(D12&lt;=200,CEILING(D12,10),IF(D12&gt;200,200)))</f>
        <v>200</v>
      </c>
      <c r="E87" s="113">
        <f t="shared" si="100"/>
        <v>100</v>
      </c>
      <c r="F87" s="113">
        <f t="shared" si="100"/>
        <v>150</v>
      </c>
      <c r="G87" s="113">
        <f t="shared" si="100"/>
        <v>200</v>
      </c>
      <c r="H87" s="113">
        <f t="shared" si="100"/>
        <v>0</v>
      </c>
      <c r="I87" s="113">
        <f t="shared" si="100"/>
        <v>0</v>
      </c>
      <c r="J87" s="113">
        <f t="shared" si="100"/>
        <v>0</v>
      </c>
      <c r="K87" s="113">
        <f t="shared" si="100"/>
        <v>0</v>
      </c>
      <c r="L87" s="7">
        <f t="shared" ref="L87:S87" si="101">IF(L12&lt;=10,CEILING(L12,5),IF(L12&lt;=200,CEILING(L12,10),IF(L12&gt;200,200)))</f>
        <v>200</v>
      </c>
      <c r="M87" s="7">
        <f t="shared" si="101"/>
        <v>100</v>
      </c>
      <c r="N87" s="7">
        <f t="shared" si="101"/>
        <v>150</v>
      </c>
      <c r="O87" s="7">
        <f t="shared" si="101"/>
        <v>200</v>
      </c>
      <c r="P87" s="7">
        <f t="shared" si="101"/>
        <v>0</v>
      </c>
      <c r="Q87" s="7">
        <f t="shared" si="101"/>
        <v>0</v>
      </c>
      <c r="R87" s="7">
        <f t="shared" si="101"/>
        <v>0</v>
      </c>
      <c r="S87" s="7">
        <f t="shared" si="101"/>
        <v>0</v>
      </c>
    </row>
    <row r="88" spans="3:111" ht="15" hidden="1" customHeight="1">
      <c r="C88" s="114" t="s">
        <v>56</v>
      </c>
      <c r="D88" s="113">
        <f t="shared" ref="D88:K88" si="102">CEILING(IF(D12&lt;=200,0,D12-200),20)</f>
        <v>0</v>
      </c>
      <c r="E88" s="113">
        <f t="shared" si="102"/>
        <v>0</v>
      </c>
      <c r="F88" s="113">
        <f t="shared" si="102"/>
        <v>0</v>
      </c>
      <c r="G88" s="113">
        <f t="shared" si="102"/>
        <v>0</v>
      </c>
      <c r="H88" s="113">
        <f t="shared" si="102"/>
        <v>0</v>
      </c>
      <c r="I88" s="113">
        <f t="shared" si="102"/>
        <v>0</v>
      </c>
      <c r="J88" s="113">
        <f t="shared" si="102"/>
        <v>0</v>
      </c>
      <c r="K88" s="113">
        <f t="shared" si="102"/>
        <v>0</v>
      </c>
      <c r="L88" s="7">
        <f t="shared" ref="L88:S88" si="103">CEILING(IF(L12&lt;=200,0,L12-200),20)</f>
        <v>0</v>
      </c>
      <c r="M88" s="7">
        <f t="shared" si="103"/>
        <v>0</v>
      </c>
      <c r="N88" s="7">
        <f t="shared" si="103"/>
        <v>0</v>
      </c>
      <c r="O88" s="7">
        <f t="shared" si="103"/>
        <v>0</v>
      </c>
      <c r="P88" s="7">
        <f t="shared" si="103"/>
        <v>0</v>
      </c>
      <c r="Q88" s="7">
        <f t="shared" si="103"/>
        <v>0</v>
      </c>
      <c r="R88" s="7">
        <f t="shared" si="103"/>
        <v>0</v>
      </c>
      <c r="S88" s="7">
        <f t="shared" si="103"/>
        <v>0</v>
      </c>
    </row>
    <row r="89" spans="3:111" ht="15" hidden="1" customHeight="1">
      <c r="C89" s="114" t="s">
        <v>58</v>
      </c>
      <c r="D89" s="113">
        <f>+D87/5</f>
        <v>40</v>
      </c>
      <c r="E89" s="113">
        <f t="shared" ref="E89:K89" si="104">+E87/5</f>
        <v>20</v>
      </c>
      <c r="F89" s="113">
        <f t="shared" si="104"/>
        <v>30</v>
      </c>
      <c r="G89" s="113">
        <f t="shared" si="104"/>
        <v>40</v>
      </c>
      <c r="H89" s="113">
        <f t="shared" si="104"/>
        <v>0</v>
      </c>
      <c r="I89" s="113">
        <f t="shared" si="104"/>
        <v>0</v>
      </c>
      <c r="J89" s="113">
        <f t="shared" si="104"/>
        <v>0</v>
      </c>
      <c r="K89" s="113">
        <f t="shared" si="104"/>
        <v>0</v>
      </c>
      <c r="L89" s="7">
        <f>+L87/5</f>
        <v>40</v>
      </c>
      <c r="M89" s="7">
        <f t="shared" ref="M89:S89" si="105">+M87/5</f>
        <v>20</v>
      </c>
      <c r="N89" s="7">
        <f t="shared" si="105"/>
        <v>30</v>
      </c>
      <c r="O89" s="7">
        <f t="shared" si="105"/>
        <v>40</v>
      </c>
      <c r="P89" s="7">
        <f t="shared" si="105"/>
        <v>0</v>
      </c>
      <c r="Q89" s="7">
        <f t="shared" si="105"/>
        <v>0</v>
      </c>
      <c r="R89" s="7">
        <f t="shared" si="105"/>
        <v>0</v>
      </c>
      <c r="S89" s="7">
        <f t="shared" si="105"/>
        <v>0</v>
      </c>
    </row>
    <row r="90" spans="3:111" ht="15" hidden="1" customHeight="1">
      <c r="C90" s="114" t="s">
        <v>59</v>
      </c>
      <c r="D90" s="113">
        <f>+D88/10</f>
        <v>0</v>
      </c>
      <c r="E90" s="113">
        <f t="shared" ref="E90:K90" si="106">+E88/10</f>
        <v>0</v>
      </c>
      <c r="F90" s="113">
        <f t="shared" si="106"/>
        <v>0</v>
      </c>
      <c r="G90" s="113">
        <f t="shared" si="106"/>
        <v>0</v>
      </c>
      <c r="H90" s="113">
        <f t="shared" si="106"/>
        <v>0</v>
      </c>
      <c r="I90" s="113">
        <f t="shared" si="106"/>
        <v>0</v>
      </c>
      <c r="J90" s="113">
        <f t="shared" si="106"/>
        <v>0</v>
      </c>
      <c r="K90" s="113">
        <f t="shared" si="106"/>
        <v>0</v>
      </c>
      <c r="L90" s="7">
        <f>+L88/10</f>
        <v>0</v>
      </c>
      <c r="M90" s="7">
        <f t="shared" ref="M90:S90" si="107">+M88/10</f>
        <v>0</v>
      </c>
      <c r="N90" s="7">
        <f t="shared" si="107"/>
        <v>0</v>
      </c>
      <c r="O90" s="7">
        <f t="shared" si="107"/>
        <v>0</v>
      </c>
      <c r="P90" s="7">
        <f t="shared" si="107"/>
        <v>0</v>
      </c>
      <c r="Q90" s="7">
        <f t="shared" si="107"/>
        <v>0</v>
      </c>
      <c r="R90" s="7">
        <f t="shared" si="107"/>
        <v>0</v>
      </c>
      <c r="S90" s="7">
        <f t="shared" si="107"/>
        <v>0</v>
      </c>
    </row>
    <row r="91" spans="3:111" ht="15" hidden="1" customHeight="1">
      <c r="C91" s="114" t="s">
        <v>61</v>
      </c>
      <c r="D91" s="178" t="e">
        <f>+D85</f>
        <v>#N/A</v>
      </c>
      <c r="E91" s="178">
        <f t="shared" ref="E91:K91" si="108">+E85</f>
        <v>57350</v>
      </c>
      <c r="F91" s="178" t="e">
        <f t="shared" si="108"/>
        <v>#N/A</v>
      </c>
      <c r="G91" s="178" t="e">
        <f t="shared" si="108"/>
        <v>#N/A</v>
      </c>
      <c r="H91" s="178" t="e">
        <f t="shared" si="108"/>
        <v>#N/A</v>
      </c>
      <c r="I91" s="178" t="e">
        <f t="shared" si="108"/>
        <v>#N/A</v>
      </c>
      <c r="J91" s="178" t="e">
        <f t="shared" si="108"/>
        <v>#N/A</v>
      </c>
      <c r="K91" s="178" t="e">
        <f t="shared" si="108"/>
        <v>#N/A</v>
      </c>
      <c r="L91" s="64" t="e">
        <f>+L85</f>
        <v>#N/A</v>
      </c>
      <c r="M91" s="64">
        <f t="shared" ref="M91:S91" si="109">+M85</f>
        <v>57350</v>
      </c>
      <c r="N91" s="64" t="e">
        <f t="shared" si="109"/>
        <v>#N/A</v>
      </c>
      <c r="O91" s="64" t="e">
        <f t="shared" si="109"/>
        <v>#N/A</v>
      </c>
      <c r="P91" s="64" t="e">
        <f t="shared" si="109"/>
        <v>#N/A</v>
      </c>
      <c r="Q91" s="64" t="e">
        <f t="shared" si="109"/>
        <v>#N/A</v>
      </c>
      <c r="R91" s="64" t="e">
        <f t="shared" si="109"/>
        <v>#N/A</v>
      </c>
      <c r="S91" s="64" t="e">
        <f t="shared" si="109"/>
        <v>#N/A</v>
      </c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  <c r="BG91" s="179"/>
      <c r="BH91" s="179"/>
      <c r="BI91" s="179"/>
      <c r="BJ91" s="179"/>
      <c r="BK91" s="179"/>
      <c r="BL91" s="179"/>
      <c r="BM91" s="179"/>
      <c r="BN91" s="179"/>
      <c r="BO91" s="179"/>
      <c r="BP91" s="179"/>
      <c r="BQ91" s="179"/>
      <c r="BR91" s="179"/>
      <c r="BS91" s="179"/>
      <c r="BT91" s="179"/>
      <c r="BU91" s="179"/>
      <c r="BV91" s="179"/>
      <c r="BW91" s="179"/>
      <c r="BX91" s="179"/>
      <c r="BY91" s="179"/>
      <c r="BZ91" s="179"/>
      <c r="CA91" s="179"/>
      <c r="CB91" s="179"/>
      <c r="CC91" s="179"/>
      <c r="CD91" s="179"/>
      <c r="CE91" s="179"/>
      <c r="CF91" s="179"/>
      <c r="CG91" s="179"/>
      <c r="CH91" s="179"/>
      <c r="CI91" s="179"/>
      <c r="CJ91" s="179"/>
      <c r="CK91" s="179"/>
      <c r="CL91" s="179"/>
      <c r="CM91" s="179"/>
      <c r="CN91" s="179"/>
      <c r="CO91" s="179"/>
      <c r="CP91" s="179"/>
      <c r="CQ91" s="179"/>
      <c r="CR91" s="179"/>
      <c r="CS91" s="179"/>
      <c r="CT91" s="179"/>
      <c r="CU91" s="179"/>
      <c r="CV91" s="179"/>
      <c r="CW91" s="179"/>
      <c r="CX91" s="179"/>
      <c r="CY91" s="179"/>
      <c r="CZ91" s="179"/>
      <c r="DA91" s="179"/>
      <c r="DB91" s="179"/>
      <c r="DC91" s="179"/>
      <c r="DD91" s="179"/>
      <c r="DE91" s="179"/>
      <c r="DF91" s="179"/>
      <c r="DG91" s="179"/>
    </row>
    <row r="92" spans="3:111" ht="15" hidden="1" customHeight="1">
      <c r="C92" s="114" t="s">
        <v>62</v>
      </c>
      <c r="D92" s="178" t="e">
        <f>D86*D90</f>
        <v>#N/A</v>
      </c>
      <c r="E92" s="178">
        <f t="shared" ref="E92:K92" si="110">E86*E90</f>
        <v>0</v>
      </c>
      <c r="F92" s="178" t="e">
        <f t="shared" si="110"/>
        <v>#N/A</v>
      </c>
      <c r="G92" s="178" t="e">
        <f t="shared" si="110"/>
        <v>#N/A</v>
      </c>
      <c r="H92" s="178" t="e">
        <f t="shared" si="110"/>
        <v>#N/A</v>
      </c>
      <c r="I92" s="178" t="e">
        <f t="shared" si="110"/>
        <v>#N/A</v>
      </c>
      <c r="J92" s="178" t="e">
        <f t="shared" si="110"/>
        <v>#N/A</v>
      </c>
      <c r="K92" s="178" t="e">
        <f t="shared" si="110"/>
        <v>#N/A</v>
      </c>
      <c r="L92" s="64" t="e">
        <f>L86*L90</f>
        <v>#N/A</v>
      </c>
      <c r="M92" s="64">
        <f t="shared" ref="M92:S92" si="111">M86*M90</f>
        <v>0</v>
      </c>
      <c r="N92" s="64" t="e">
        <f t="shared" si="111"/>
        <v>#N/A</v>
      </c>
      <c r="O92" s="64" t="e">
        <f t="shared" si="111"/>
        <v>#N/A</v>
      </c>
      <c r="P92" s="64" t="e">
        <f t="shared" si="111"/>
        <v>#N/A</v>
      </c>
      <c r="Q92" s="64" t="e">
        <f t="shared" si="111"/>
        <v>#N/A</v>
      </c>
      <c r="R92" s="64" t="e">
        <f t="shared" si="111"/>
        <v>#N/A</v>
      </c>
      <c r="S92" s="64" t="e">
        <f t="shared" si="111"/>
        <v>#N/A</v>
      </c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  <c r="BI92" s="179"/>
      <c r="BJ92" s="179"/>
      <c r="BK92" s="179"/>
      <c r="BL92" s="179"/>
      <c r="BM92" s="179"/>
      <c r="BN92" s="179"/>
      <c r="BO92" s="179"/>
      <c r="BP92" s="179"/>
      <c r="BQ92" s="179"/>
      <c r="BR92" s="179"/>
      <c r="BS92" s="179"/>
      <c r="BT92" s="179"/>
      <c r="BU92" s="179"/>
      <c r="BV92" s="179"/>
      <c r="BW92" s="179"/>
      <c r="BX92" s="179"/>
      <c r="BY92" s="179"/>
      <c r="BZ92" s="179"/>
      <c r="CA92" s="179"/>
      <c r="CB92" s="179"/>
      <c r="CC92" s="179"/>
      <c r="CD92" s="179"/>
      <c r="CE92" s="179"/>
      <c r="CF92" s="179"/>
      <c r="CG92" s="179"/>
      <c r="CH92" s="179"/>
      <c r="CI92" s="179"/>
      <c r="CJ92" s="179"/>
      <c r="CK92" s="179"/>
      <c r="CL92" s="179"/>
      <c r="CM92" s="179"/>
      <c r="CN92" s="179"/>
      <c r="CO92" s="179"/>
      <c r="CP92" s="179"/>
      <c r="CQ92" s="179"/>
      <c r="CR92" s="179"/>
      <c r="CS92" s="179"/>
      <c r="CT92" s="179"/>
      <c r="CU92" s="179"/>
      <c r="CV92" s="179"/>
      <c r="CW92" s="179"/>
      <c r="CX92" s="179"/>
      <c r="CY92" s="179"/>
      <c r="CZ92" s="179"/>
      <c r="DA92" s="179"/>
      <c r="DB92" s="179"/>
      <c r="DC92" s="179"/>
      <c r="DD92" s="179"/>
      <c r="DE92" s="179"/>
      <c r="DF92" s="179"/>
      <c r="DG92" s="179"/>
    </row>
    <row r="93" spans="3:111" ht="15" hidden="1" customHeight="1">
      <c r="C93" s="114" t="s">
        <v>64</v>
      </c>
      <c r="D93" s="178" t="e">
        <f>SUM(D91:D92)</f>
        <v>#N/A</v>
      </c>
      <c r="E93" s="178">
        <f t="shared" ref="E93:K93" si="112">SUM(E91:E92)</f>
        <v>57350</v>
      </c>
      <c r="F93" s="178" t="e">
        <f t="shared" si="112"/>
        <v>#N/A</v>
      </c>
      <c r="G93" s="178" t="e">
        <f t="shared" si="112"/>
        <v>#N/A</v>
      </c>
      <c r="H93" s="178" t="e">
        <f t="shared" si="112"/>
        <v>#N/A</v>
      </c>
      <c r="I93" s="178" t="e">
        <f t="shared" si="112"/>
        <v>#N/A</v>
      </c>
      <c r="J93" s="178" t="e">
        <f t="shared" si="112"/>
        <v>#N/A</v>
      </c>
      <c r="K93" s="178" t="e">
        <f t="shared" si="112"/>
        <v>#N/A</v>
      </c>
      <c r="L93" s="64" t="e">
        <f>SUM(L91:L92)</f>
        <v>#N/A</v>
      </c>
      <c r="M93" s="64">
        <f t="shared" ref="M93:S93" si="113">SUM(M91:M92)</f>
        <v>57350</v>
      </c>
      <c r="N93" s="64" t="e">
        <f t="shared" si="113"/>
        <v>#N/A</v>
      </c>
      <c r="O93" s="64" t="e">
        <f t="shared" si="113"/>
        <v>#N/A</v>
      </c>
      <c r="P93" s="64" t="e">
        <f t="shared" si="113"/>
        <v>#N/A</v>
      </c>
      <c r="Q93" s="64" t="e">
        <f t="shared" si="113"/>
        <v>#N/A</v>
      </c>
      <c r="R93" s="64" t="e">
        <f t="shared" si="113"/>
        <v>#N/A</v>
      </c>
      <c r="S93" s="64" t="e">
        <f t="shared" si="113"/>
        <v>#N/A</v>
      </c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179"/>
      <c r="BK93" s="179"/>
      <c r="BL93" s="179"/>
      <c r="BM93" s="179"/>
      <c r="BN93" s="179"/>
      <c r="BO93" s="179"/>
      <c r="BP93" s="179"/>
      <c r="BQ93" s="179"/>
      <c r="BR93" s="179"/>
      <c r="BS93" s="179"/>
      <c r="BT93" s="179"/>
      <c r="BU93" s="179"/>
      <c r="BV93" s="179"/>
      <c r="BW93" s="179"/>
      <c r="BX93" s="179"/>
      <c r="BY93" s="179"/>
      <c r="BZ93" s="179"/>
      <c r="CA93" s="179"/>
      <c r="CB93" s="179"/>
      <c r="CC93" s="179"/>
      <c r="CD93" s="179"/>
      <c r="CE93" s="179"/>
      <c r="CF93" s="179"/>
      <c r="CG93" s="179"/>
      <c r="CH93" s="179"/>
      <c r="CI93" s="179"/>
      <c r="CJ93" s="179"/>
      <c r="CK93" s="179"/>
      <c r="CL93" s="179"/>
      <c r="CM93" s="179"/>
      <c r="CN93" s="179"/>
      <c r="CO93" s="179"/>
      <c r="CP93" s="179"/>
      <c r="CQ93" s="179"/>
      <c r="CR93" s="179"/>
      <c r="CS93" s="179"/>
      <c r="CT93" s="179"/>
      <c r="CU93" s="179"/>
      <c r="CV93" s="179"/>
      <c r="CW93" s="179"/>
      <c r="CX93" s="179"/>
      <c r="CY93" s="179"/>
      <c r="CZ93" s="179"/>
      <c r="DA93" s="179"/>
      <c r="DB93" s="179"/>
      <c r="DC93" s="179"/>
      <c r="DD93" s="179"/>
      <c r="DE93" s="179"/>
      <c r="DF93" s="179"/>
      <c r="DG93" s="179"/>
    </row>
    <row r="94" spans="3:111" ht="15" hidden="1" customHeight="1">
      <c r="C94" s="114" t="s">
        <v>65</v>
      </c>
      <c r="D94" s="178" t="e">
        <f>IF(D93&lt;10000,CEILING(D93,50),IF(D93&gt;=10000,CEILING(D93,500)))</f>
        <v>#N/A</v>
      </c>
      <c r="E94" s="178">
        <f t="shared" ref="E94:K94" si="114">IF(E93&lt;10000,CEILING(E93,50),IF(E93&gt;=10000,CEILING(E93,500)))</f>
        <v>57500</v>
      </c>
      <c r="F94" s="178" t="e">
        <f t="shared" si="114"/>
        <v>#N/A</v>
      </c>
      <c r="G94" s="178" t="e">
        <f t="shared" si="114"/>
        <v>#N/A</v>
      </c>
      <c r="H94" s="178" t="e">
        <f t="shared" si="114"/>
        <v>#N/A</v>
      </c>
      <c r="I94" s="178" t="e">
        <f t="shared" si="114"/>
        <v>#N/A</v>
      </c>
      <c r="J94" s="178" t="e">
        <f t="shared" si="114"/>
        <v>#N/A</v>
      </c>
      <c r="K94" s="178" t="e">
        <f t="shared" si="114"/>
        <v>#N/A</v>
      </c>
      <c r="L94" s="64" t="e">
        <f>IF(L93&lt;10000,CEILING(L93,50),IF(L93&gt;=10000,CEILING(L93,500)))</f>
        <v>#N/A</v>
      </c>
      <c r="M94" s="64">
        <f t="shared" ref="M94:S94" si="115">IF(M93&lt;10000,CEILING(M93,50),IF(M93&gt;=10000,CEILING(M93,500)))</f>
        <v>57500</v>
      </c>
      <c r="N94" s="64" t="e">
        <f t="shared" si="115"/>
        <v>#N/A</v>
      </c>
      <c r="O94" s="64" t="e">
        <f t="shared" si="115"/>
        <v>#N/A</v>
      </c>
      <c r="P94" s="64" t="e">
        <f t="shared" si="115"/>
        <v>#N/A</v>
      </c>
      <c r="Q94" s="64" t="e">
        <f t="shared" si="115"/>
        <v>#N/A</v>
      </c>
      <c r="R94" s="64" t="e">
        <f t="shared" si="115"/>
        <v>#N/A</v>
      </c>
      <c r="S94" s="64" t="e">
        <f t="shared" si="115"/>
        <v>#N/A</v>
      </c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  <c r="BI94" s="179"/>
      <c r="BJ94" s="179"/>
      <c r="BK94" s="179"/>
      <c r="BL94" s="179"/>
      <c r="BM94" s="179"/>
      <c r="BN94" s="179"/>
      <c r="BO94" s="179"/>
      <c r="BP94" s="179"/>
      <c r="BQ94" s="179"/>
      <c r="BR94" s="179"/>
      <c r="BS94" s="179"/>
      <c r="BT94" s="179"/>
      <c r="BU94" s="179"/>
      <c r="BV94" s="179"/>
      <c r="BW94" s="179"/>
      <c r="BX94" s="179"/>
      <c r="BY94" s="179"/>
      <c r="BZ94" s="179"/>
      <c r="CA94" s="179"/>
      <c r="CB94" s="179"/>
      <c r="CC94" s="179"/>
      <c r="CD94" s="179"/>
      <c r="CE94" s="179"/>
      <c r="CF94" s="179"/>
      <c r="CG94" s="179"/>
      <c r="CH94" s="179"/>
      <c r="CI94" s="179"/>
      <c r="CJ94" s="179"/>
      <c r="CK94" s="179"/>
      <c r="CL94" s="179"/>
      <c r="CM94" s="179"/>
      <c r="CN94" s="179"/>
      <c r="CO94" s="179"/>
      <c r="CP94" s="179"/>
      <c r="CQ94" s="179"/>
      <c r="CR94" s="179"/>
      <c r="CS94" s="179"/>
      <c r="CT94" s="179"/>
      <c r="CU94" s="179"/>
      <c r="CV94" s="179"/>
      <c r="CW94" s="179"/>
      <c r="CX94" s="179"/>
      <c r="CY94" s="179"/>
      <c r="CZ94" s="179"/>
      <c r="DA94" s="179"/>
      <c r="DB94" s="179"/>
      <c r="DC94" s="179"/>
      <c r="DD94" s="179"/>
      <c r="DE94" s="179"/>
      <c r="DF94" s="179"/>
      <c r="DG94" s="179"/>
    </row>
    <row r="95" spans="3:111" ht="15" hidden="1" customHeight="1">
      <c r="C95" s="114">
        <v>1</v>
      </c>
      <c r="D95" s="178">
        <f>+D79</f>
        <v>45500</v>
      </c>
      <c r="E95" s="178">
        <f t="shared" ref="E95:K95" si="116">+E79</f>
        <v>36500</v>
      </c>
      <c r="F95" s="178">
        <f t="shared" si="116"/>
        <v>63500</v>
      </c>
      <c r="G95" s="178">
        <f t="shared" si="116"/>
        <v>102500</v>
      </c>
      <c r="H95" s="178" t="e">
        <f t="shared" si="116"/>
        <v>#N/A</v>
      </c>
      <c r="I95" s="178" t="e">
        <f t="shared" si="116"/>
        <v>#N/A</v>
      </c>
      <c r="J95" s="178" t="e">
        <f t="shared" si="116"/>
        <v>#N/A</v>
      </c>
      <c r="K95" s="178" t="e">
        <f t="shared" si="116"/>
        <v>#N/A</v>
      </c>
      <c r="L95" s="64">
        <f>+L79</f>
        <v>45500</v>
      </c>
      <c r="M95" s="64">
        <f t="shared" ref="M95:S95" si="117">+M79</f>
        <v>36500</v>
      </c>
      <c r="N95" s="64">
        <f t="shared" si="117"/>
        <v>63500</v>
      </c>
      <c r="O95" s="64">
        <f t="shared" si="117"/>
        <v>102500</v>
      </c>
      <c r="P95" s="64" t="e">
        <f t="shared" si="117"/>
        <v>#N/A</v>
      </c>
      <c r="Q95" s="64" t="e">
        <f t="shared" si="117"/>
        <v>#N/A</v>
      </c>
      <c r="R95" s="64" t="e">
        <f t="shared" si="117"/>
        <v>#N/A</v>
      </c>
      <c r="S95" s="64" t="e">
        <f t="shared" si="117"/>
        <v>#N/A</v>
      </c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179"/>
      <c r="BK95" s="179"/>
      <c r="BL95" s="179"/>
      <c r="BM95" s="179"/>
      <c r="BN95" s="179"/>
      <c r="BO95" s="179"/>
      <c r="BP95" s="179"/>
      <c r="BQ95" s="179"/>
      <c r="BR95" s="179"/>
      <c r="BS95" s="179"/>
      <c r="BT95" s="179"/>
      <c r="BU95" s="179"/>
      <c r="BV95" s="179"/>
      <c r="BW95" s="179"/>
      <c r="BX95" s="179"/>
      <c r="BY95" s="179"/>
      <c r="BZ95" s="179"/>
      <c r="CA95" s="179"/>
      <c r="CB95" s="179"/>
      <c r="CC95" s="179"/>
      <c r="CD95" s="179"/>
      <c r="CE95" s="179"/>
      <c r="CF95" s="179"/>
      <c r="CG95" s="179"/>
      <c r="CH95" s="179"/>
      <c r="CI95" s="179"/>
      <c r="CJ95" s="179"/>
      <c r="CK95" s="179"/>
      <c r="CL95" s="179"/>
      <c r="CM95" s="179"/>
      <c r="CN95" s="179"/>
      <c r="CO95" s="179"/>
      <c r="CP95" s="179"/>
      <c r="CQ95" s="179"/>
      <c r="CR95" s="179"/>
      <c r="CS95" s="179"/>
      <c r="CT95" s="179"/>
      <c r="CU95" s="179"/>
      <c r="CV95" s="179"/>
      <c r="CW95" s="179"/>
      <c r="CX95" s="179"/>
      <c r="CY95" s="179"/>
      <c r="CZ95" s="179"/>
      <c r="DA95" s="179"/>
      <c r="DB95" s="179"/>
      <c r="DC95" s="179"/>
      <c r="DD95" s="179"/>
      <c r="DE95" s="179"/>
      <c r="DF95" s="179"/>
      <c r="DG95" s="179"/>
    </row>
    <row r="96" spans="3:111" ht="15" hidden="1" customHeight="1">
      <c r="C96" s="114">
        <v>10</v>
      </c>
      <c r="D96" s="178" t="e">
        <f>+D94</f>
        <v>#N/A</v>
      </c>
      <c r="E96" s="178">
        <f t="shared" ref="E96:K96" si="118">+E94</f>
        <v>57500</v>
      </c>
      <c r="F96" s="178" t="e">
        <f t="shared" si="118"/>
        <v>#N/A</v>
      </c>
      <c r="G96" s="178" t="e">
        <f t="shared" si="118"/>
        <v>#N/A</v>
      </c>
      <c r="H96" s="178" t="e">
        <f t="shared" si="118"/>
        <v>#N/A</v>
      </c>
      <c r="I96" s="178" t="e">
        <f t="shared" si="118"/>
        <v>#N/A</v>
      </c>
      <c r="J96" s="178" t="e">
        <f t="shared" si="118"/>
        <v>#N/A</v>
      </c>
      <c r="K96" s="178" t="e">
        <f t="shared" si="118"/>
        <v>#N/A</v>
      </c>
      <c r="L96" s="64" t="e">
        <f>+L94</f>
        <v>#N/A</v>
      </c>
      <c r="M96" s="64">
        <f t="shared" ref="M96:S96" si="119">+M94</f>
        <v>57500</v>
      </c>
      <c r="N96" s="64" t="e">
        <f t="shared" si="119"/>
        <v>#N/A</v>
      </c>
      <c r="O96" s="64" t="e">
        <f t="shared" si="119"/>
        <v>#N/A</v>
      </c>
      <c r="P96" s="64" t="e">
        <f t="shared" si="119"/>
        <v>#N/A</v>
      </c>
      <c r="Q96" s="64" t="e">
        <f t="shared" si="119"/>
        <v>#N/A</v>
      </c>
      <c r="R96" s="64" t="e">
        <f t="shared" si="119"/>
        <v>#N/A</v>
      </c>
      <c r="S96" s="64" t="e">
        <f t="shared" si="119"/>
        <v>#N/A</v>
      </c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  <c r="BH96" s="179"/>
      <c r="BI96" s="179"/>
      <c r="BJ96" s="179"/>
      <c r="BK96" s="179"/>
      <c r="BL96" s="179"/>
      <c r="BM96" s="179"/>
      <c r="BN96" s="179"/>
      <c r="BO96" s="179"/>
      <c r="BP96" s="179"/>
      <c r="BQ96" s="179"/>
      <c r="BR96" s="179"/>
      <c r="BS96" s="179"/>
      <c r="BT96" s="179"/>
      <c r="BU96" s="179"/>
      <c r="BV96" s="179"/>
      <c r="BW96" s="179"/>
      <c r="BX96" s="179"/>
      <c r="BY96" s="179"/>
      <c r="BZ96" s="179"/>
      <c r="CA96" s="179"/>
      <c r="CB96" s="179"/>
      <c r="CC96" s="179"/>
      <c r="CD96" s="179"/>
      <c r="CE96" s="179"/>
      <c r="CF96" s="179"/>
      <c r="CG96" s="179"/>
      <c r="CH96" s="179"/>
      <c r="CI96" s="179"/>
      <c r="CJ96" s="179"/>
      <c r="CK96" s="179"/>
      <c r="CL96" s="179"/>
      <c r="CM96" s="179"/>
      <c r="CN96" s="179"/>
      <c r="CO96" s="179"/>
      <c r="CP96" s="179"/>
      <c r="CQ96" s="179"/>
      <c r="CR96" s="179"/>
      <c r="CS96" s="179"/>
      <c r="CT96" s="179"/>
      <c r="CU96" s="179"/>
      <c r="CV96" s="179"/>
      <c r="CW96" s="179"/>
      <c r="CX96" s="179"/>
      <c r="CY96" s="179"/>
      <c r="CZ96" s="179"/>
      <c r="DA96" s="179"/>
      <c r="DB96" s="179"/>
      <c r="DC96" s="179"/>
      <c r="DD96" s="179"/>
      <c r="DE96" s="179"/>
      <c r="DF96" s="179"/>
      <c r="DG96" s="179"/>
    </row>
    <row r="97" spans="3:111" ht="15" hidden="1" customHeight="1">
      <c r="D97" s="178"/>
      <c r="E97" s="178"/>
      <c r="F97" s="178"/>
      <c r="G97" s="178"/>
      <c r="H97" s="178"/>
      <c r="I97" s="178"/>
      <c r="J97" s="178"/>
      <c r="K97" s="178"/>
      <c r="L97" s="64"/>
      <c r="M97" s="64"/>
      <c r="N97" s="64"/>
      <c r="O97" s="64"/>
      <c r="P97" s="64"/>
      <c r="Q97" s="64"/>
      <c r="R97" s="64"/>
      <c r="S97" s="64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179"/>
      <c r="BC97" s="179"/>
      <c r="BD97" s="179"/>
      <c r="BE97" s="179"/>
      <c r="BF97" s="179"/>
      <c r="BG97" s="179"/>
      <c r="BH97" s="179"/>
      <c r="BI97" s="179"/>
      <c r="BJ97" s="179"/>
      <c r="BK97" s="179"/>
      <c r="BL97" s="179"/>
      <c r="BM97" s="179"/>
      <c r="BN97" s="179"/>
      <c r="BO97" s="179"/>
      <c r="BP97" s="179"/>
      <c r="BQ97" s="179"/>
      <c r="BR97" s="179"/>
      <c r="BS97" s="179"/>
      <c r="BT97" s="179"/>
      <c r="BU97" s="179"/>
      <c r="BV97" s="179"/>
      <c r="BW97" s="179"/>
      <c r="BX97" s="179"/>
      <c r="BY97" s="179"/>
      <c r="BZ97" s="179"/>
      <c r="CA97" s="179"/>
      <c r="CB97" s="179"/>
      <c r="CC97" s="179"/>
      <c r="CD97" s="179"/>
      <c r="CE97" s="179"/>
      <c r="CF97" s="179"/>
      <c r="CG97" s="179"/>
      <c r="CH97" s="179"/>
      <c r="CI97" s="179"/>
      <c r="CJ97" s="179"/>
      <c r="CK97" s="179"/>
      <c r="CL97" s="179"/>
      <c r="CM97" s="179"/>
      <c r="CN97" s="179"/>
      <c r="CO97" s="179"/>
      <c r="CP97" s="179"/>
      <c r="CQ97" s="179"/>
      <c r="CR97" s="179"/>
      <c r="CS97" s="179"/>
      <c r="CT97" s="179"/>
      <c r="CU97" s="179"/>
      <c r="CV97" s="179"/>
      <c r="CW97" s="179"/>
      <c r="CX97" s="179"/>
      <c r="CY97" s="179"/>
      <c r="CZ97" s="179"/>
      <c r="DA97" s="179"/>
      <c r="DB97" s="179"/>
      <c r="DC97" s="179"/>
      <c r="DD97" s="179"/>
      <c r="DE97" s="179"/>
      <c r="DF97" s="179"/>
      <c r="DG97" s="179"/>
    </row>
    <row r="98" spans="3:111" ht="15" hidden="1" customHeight="1">
      <c r="D98" s="178"/>
      <c r="E98" s="178"/>
      <c r="F98" s="178"/>
      <c r="G98" s="178"/>
      <c r="H98" s="178"/>
      <c r="I98" s="178"/>
      <c r="J98" s="178"/>
      <c r="K98" s="178"/>
      <c r="L98" s="64"/>
      <c r="M98" s="64"/>
      <c r="N98" s="64"/>
      <c r="O98" s="64"/>
      <c r="P98" s="64"/>
      <c r="Q98" s="64"/>
      <c r="R98" s="64"/>
      <c r="S98" s="64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179"/>
      <c r="BC98" s="179"/>
      <c r="BD98" s="179"/>
      <c r="BE98" s="179"/>
      <c r="BF98" s="179"/>
      <c r="BG98" s="179"/>
      <c r="BH98" s="179"/>
      <c r="BI98" s="179"/>
      <c r="BJ98" s="179"/>
      <c r="BK98" s="179"/>
      <c r="BL98" s="179"/>
      <c r="BM98" s="179"/>
      <c r="BN98" s="179"/>
      <c r="BO98" s="179"/>
      <c r="BP98" s="179"/>
      <c r="BQ98" s="179"/>
      <c r="BR98" s="179"/>
      <c r="BS98" s="179"/>
      <c r="BT98" s="179"/>
      <c r="BU98" s="179"/>
      <c r="BV98" s="179"/>
      <c r="BW98" s="179"/>
      <c r="BX98" s="179"/>
      <c r="BY98" s="179"/>
      <c r="BZ98" s="179"/>
      <c r="CA98" s="179"/>
      <c r="CB98" s="179"/>
      <c r="CC98" s="179"/>
      <c r="CD98" s="179"/>
      <c r="CE98" s="179"/>
      <c r="CF98" s="179"/>
      <c r="CG98" s="179"/>
      <c r="CH98" s="179"/>
      <c r="CI98" s="179"/>
      <c r="CJ98" s="179"/>
      <c r="CK98" s="179"/>
      <c r="CL98" s="179"/>
      <c r="CM98" s="179"/>
      <c r="CN98" s="179"/>
      <c r="CO98" s="179"/>
      <c r="CP98" s="179"/>
      <c r="CQ98" s="179"/>
      <c r="CR98" s="179"/>
      <c r="CS98" s="179"/>
      <c r="CT98" s="179"/>
      <c r="CU98" s="179"/>
      <c r="CV98" s="179"/>
      <c r="CW98" s="179"/>
      <c r="CX98" s="179"/>
      <c r="CY98" s="179"/>
      <c r="CZ98" s="179"/>
      <c r="DA98" s="179"/>
      <c r="DB98" s="179"/>
      <c r="DC98" s="179"/>
      <c r="DD98" s="179"/>
      <c r="DE98" s="179"/>
      <c r="DF98" s="179"/>
      <c r="DG98" s="179"/>
    </row>
    <row r="99" spans="3:111" ht="15" hidden="1" customHeight="1">
      <c r="I99" s="113"/>
      <c r="J99" s="113"/>
      <c r="K99" s="113"/>
      <c r="Q99" s="7"/>
      <c r="R99" s="7"/>
      <c r="S99" s="7"/>
    </row>
    <row r="100" spans="3:111" ht="15" hidden="1" customHeight="1">
      <c r="I100" s="113"/>
      <c r="J100" s="113"/>
      <c r="K100" s="113"/>
      <c r="Q100" s="7"/>
      <c r="R100" s="7"/>
      <c r="S100" s="7"/>
    </row>
    <row r="101" spans="3:111" ht="15" hidden="1" customHeight="1">
      <c r="C101" s="114" t="s">
        <v>70</v>
      </c>
      <c r="D101" s="178"/>
      <c r="E101" s="178"/>
      <c r="F101" s="178"/>
      <c r="G101" s="178"/>
      <c r="H101" s="178"/>
      <c r="I101" s="178"/>
      <c r="J101" s="178"/>
      <c r="K101" s="178"/>
      <c r="L101" s="64"/>
      <c r="M101" s="64"/>
      <c r="N101" s="64"/>
      <c r="O101" s="64"/>
      <c r="P101" s="64"/>
      <c r="Q101" s="64"/>
      <c r="R101" s="64"/>
      <c r="S101" s="64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  <c r="BG101" s="179"/>
      <c r="BH101" s="179"/>
      <c r="BI101" s="179"/>
      <c r="BJ101" s="179"/>
      <c r="BK101" s="179"/>
      <c r="BL101" s="179"/>
      <c r="BM101" s="179"/>
      <c r="BN101" s="179"/>
      <c r="BO101" s="179"/>
      <c r="BP101" s="179"/>
      <c r="BQ101" s="179"/>
      <c r="BR101" s="179"/>
      <c r="BS101" s="179"/>
      <c r="BT101" s="179"/>
      <c r="BU101" s="179"/>
      <c r="BV101" s="179"/>
      <c r="BW101" s="179"/>
      <c r="BX101" s="179"/>
      <c r="BY101" s="179"/>
      <c r="BZ101" s="179"/>
      <c r="CA101" s="179"/>
      <c r="CB101" s="179"/>
      <c r="CC101" s="179"/>
      <c r="CD101" s="179"/>
      <c r="CE101" s="179"/>
      <c r="CF101" s="179"/>
      <c r="CG101" s="179"/>
      <c r="CH101" s="179"/>
      <c r="CI101" s="179"/>
      <c r="CJ101" s="179"/>
      <c r="CK101" s="179"/>
      <c r="CL101" s="179"/>
      <c r="CM101" s="179"/>
      <c r="CN101" s="179"/>
      <c r="CO101" s="179"/>
      <c r="CP101" s="179"/>
      <c r="CQ101" s="179"/>
      <c r="CR101" s="179"/>
      <c r="CS101" s="179"/>
      <c r="CT101" s="179"/>
      <c r="CU101" s="179"/>
      <c r="CV101" s="179"/>
      <c r="CW101" s="179"/>
      <c r="CX101" s="179"/>
      <c r="CY101" s="179"/>
      <c r="CZ101" s="179"/>
      <c r="DA101" s="179"/>
      <c r="DB101" s="179"/>
      <c r="DC101" s="179"/>
      <c r="DD101" s="179"/>
      <c r="DE101" s="179"/>
      <c r="DF101" s="179"/>
      <c r="DG101" s="179"/>
    </row>
    <row r="102" spans="3:111" ht="15" hidden="1" customHeight="1">
      <c r="C102" s="114" t="s">
        <v>72</v>
      </c>
      <c r="D102" s="178"/>
      <c r="E102" s="178"/>
      <c r="F102" s="178"/>
      <c r="G102" s="178"/>
      <c r="H102" s="178"/>
      <c r="I102" s="178"/>
      <c r="J102" s="178"/>
      <c r="K102" s="178"/>
      <c r="L102" s="64"/>
      <c r="M102" s="64"/>
      <c r="N102" s="64"/>
      <c r="O102" s="64"/>
      <c r="P102" s="64"/>
      <c r="Q102" s="64"/>
      <c r="R102" s="64"/>
      <c r="S102" s="64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  <c r="BI102" s="179"/>
      <c r="BJ102" s="179"/>
      <c r="BK102" s="179"/>
      <c r="BL102" s="179"/>
      <c r="BM102" s="179"/>
      <c r="BN102" s="179"/>
      <c r="BO102" s="179"/>
      <c r="BP102" s="179"/>
      <c r="BQ102" s="179"/>
      <c r="BR102" s="179"/>
      <c r="BS102" s="179"/>
      <c r="BT102" s="179"/>
      <c r="BU102" s="179"/>
      <c r="BV102" s="179"/>
      <c r="BW102" s="179"/>
      <c r="BX102" s="179"/>
      <c r="BY102" s="179"/>
      <c r="BZ102" s="179"/>
      <c r="CA102" s="179"/>
      <c r="CB102" s="179"/>
      <c r="CC102" s="179"/>
      <c r="CD102" s="179"/>
      <c r="CE102" s="179"/>
      <c r="CF102" s="179"/>
      <c r="CG102" s="179"/>
      <c r="CH102" s="179"/>
      <c r="CI102" s="179"/>
      <c r="CJ102" s="179"/>
      <c r="CK102" s="179"/>
      <c r="CL102" s="179"/>
      <c r="CM102" s="179"/>
      <c r="CN102" s="179"/>
      <c r="CO102" s="179"/>
      <c r="CP102" s="179"/>
      <c r="CQ102" s="179"/>
      <c r="CR102" s="179"/>
      <c r="CS102" s="179"/>
      <c r="CT102" s="179"/>
      <c r="CU102" s="179"/>
      <c r="CV102" s="179"/>
      <c r="CW102" s="179"/>
      <c r="CX102" s="179"/>
      <c r="CY102" s="179"/>
      <c r="CZ102" s="179"/>
      <c r="DA102" s="179"/>
      <c r="DB102" s="179"/>
      <c r="DC102" s="179"/>
      <c r="DD102" s="179"/>
      <c r="DE102" s="179"/>
      <c r="DF102" s="179"/>
      <c r="DG102" s="179"/>
    </row>
    <row r="103" spans="3:111" ht="15" hidden="1" customHeight="1">
      <c r="D103" s="178">
        <v>2</v>
      </c>
      <c r="E103" s="178">
        <v>3</v>
      </c>
      <c r="F103" s="178">
        <v>4</v>
      </c>
      <c r="G103" s="178">
        <v>5</v>
      </c>
      <c r="H103" s="178">
        <v>6</v>
      </c>
      <c r="I103" s="178">
        <v>7</v>
      </c>
      <c r="J103" s="178">
        <v>8</v>
      </c>
      <c r="K103" s="178">
        <v>9</v>
      </c>
      <c r="L103" s="64">
        <v>2</v>
      </c>
      <c r="M103" s="64">
        <v>3</v>
      </c>
      <c r="N103" s="64">
        <v>4</v>
      </c>
      <c r="O103" s="64">
        <v>5</v>
      </c>
      <c r="P103" s="64">
        <v>6</v>
      </c>
      <c r="Q103" s="64">
        <v>7</v>
      </c>
      <c r="R103" s="64">
        <v>8</v>
      </c>
      <c r="S103" s="64">
        <v>9</v>
      </c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179"/>
      <c r="BC103" s="179"/>
      <c r="BD103" s="179"/>
      <c r="BE103" s="179"/>
      <c r="BF103" s="179"/>
      <c r="BG103" s="179"/>
      <c r="BH103" s="179"/>
      <c r="BI103" s="179"/>
      <c r="BJ103" s="179"/>
      <c r="BK103" s="179"/>
      <c r="BL103" s="179"/>
      <c r="BM103" s="179"/>
      <c r="BN103" s="179"/>
      <c r="BO103" s="179"/>
      <c r="BP103" s="179"/>
      <c r="BQ103" s="179"/>
      <c r="BR103" s="179"/>
      <c r="BS103" s="179"/>
      <c r="BT103" s="179"/>
      <c r="BU103" s="179"/>
      <c r="BV103" s="179"/>
      <c r="BW103" s="179"/>
      <c r="BX103" s="179"/>
      <c r="BY103" s="179"/>
      <c r="BZ103" s="179"/>
      <c r="CA103" s="179"/>
      <c r="CB103" s="179"/>
      <c r="CC103" s="179"/>
      <c r="CD103" s="179"/>
      <c r="CE103" s="179"/>
      <c r="CF103" s="179"/>
      <c r="CG103" s="179"/>
      <c r="CH103" s="179"/>
      <c r="CI103" s="179"/>
      <c r="CJ103" s="179"/>
      <c r="CK103" s="179"/>
      <c r="CL103" s="179"/>
      <c r="CM103" s="179"/>
      <c r="CN103" s="179"/>
      <c r="CO103" s="179"/>
      <c r="CP103" s="179"/>
      <c r="CQ103" s="179"/>
      <c r="CR103" s="179"/>
      <c r="CS103" s="179"/>
      <c r="CT103" s="179"/>
      <c r="CU103" s="179"/>
      <c r="CV103" s="179"/>
      <c r="CW103" s="179"/>
      <c r="CX103" s="179"/>
      <c r="CY103" s="179"/>
      <c r="CZ103" s="179"/>
      <c r="DA103" s="179"/>
      <c r="DB103" s="179"/>
      <c r="DC103" s="179"/>
      <c r="DD103" s="179"/>
      <c r="DE103" s="179"/>
      <c r="DF103" s="179"/>
      <c r="DG103" s="179"/>
    </row>
    <row r="104" spans="3:111" ht="15" hidden="1" customHeight="1">
      <c r="C104" s="114" t="s">
        <v>73</v>
      </c>
      <c r="D104" s="180" t="str">
        <f t="shared" ref="D104:K104" si="120">IF(D14=0,"-",IF(D14&lt;8,4,IF(D14&gt;=8,8)))</f>
        <v>-</v>
      </c>
      <c r="E104" s="180" t="str">
        <f t="shared" si="120"/>
        <v>-</v>
      </c>
      <c r="F104" s="180" t="str">
        <f t="shared" si="120"/>
        <v>-</v>
      </c>
      <c r="G104" s="180" t="str">
        <f t="shared" si="120"/>
        <v>-</v>
      </c>
      <c r="H104" s="180">
        <f t="shared" si="120"/>
        <v>4</v>
      </c>
      <c r="I104" s="180">
        <f t="shared" si="120"/>
        <v>4</v>
      </c>
      <c r="J104" s="180">
        <f t="shared" si="120"/>
        <v>8</v>
      </c>
      <c r="K104" s="180">
        <f t="shared" si="120"/>
        <v>8</v>
      </c>
      <c r="L104" s="65" t="str">
        <f t="shared" ref="L104:S104" si="121">IF(L14=0,"-",IF(L14&lt;8,4,IF(L14&gt;=8,8)))</f>
        <v>-</v>
      </c>
      <c r="M104" s="65" t="str">
        <f t="shared" si="121"/>
        <v>-</v>
      </c>
      <c r="N104" s="65" t="str">
        <f t="shared" si="121"/>
        <v>-</v>
      </c>
      <c r="O104" s="65" t="str">
        <f t="shared" si="121"/>
        <v>-</v>
      </c>
      <c r="P104" s="65">
        <f t="shared" si="121"/>
        <v>4</v>
      </c>
      <c r="Q104" s="65">
        <f t="shared" si="121"/>
        <v>4</v>
      </c>
      <c r="R104" s="65">
        <f t="shared" si="121"/>
        <v>8</v>
      </c>
      <c r="S104" s="65">
        <f t="shared" si="121"/>
        <v>8</v>
      </c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1"/>
      <c r="AY104" s="181"/>
      <c r="AZ104" s="181"/>
      <c r="BA104" s="181"/>
      <c r="BB104" s="181"/>
      <c r="BC104" s="181"/>
      <c r="BD104" s="181"/>
      <c r="BE104" s="181"/>
      <c r="BF104" s="181"/>
      <c r="BG104" s="181"/>
      <c r="BH104" s="181"/>
      <c r="BI104" s="181"/>
      <c r="BJ104" s="181"/>
      <c r="BK104" s="181"/>
      <c r="BL104" s="181"/>
      <c r="BM104" s="181"/>
      <c r="BN104" s="181"/>
      <c r="BO104" s="181"/>
      <c r="BP104" s="181"/>
      <c r="BQ104" s="181"/>
      <c r="BR104" s="181"/>
      <c r="BS104" s="181"/>
      <c r="BT104" s="181"/>
      <c r="BU104" s="181"/>
      <c r="BV104" s="181"/>
      <c r="BW104" s="181"/>
      <c r="BX104" s="181"/>
      <c r="BY104" s="181"/>
      <c r="BZ104" s="181"/>
      <c r="CA104" s="181"/>
      <c r="CB104" s="181"/>
      <c r="CC104" s="181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1"/>
      <c r="CO104" s="181"/>
      <c r="CP104" s="181"/>
      <c r="CQ104" s="181"/>
      <c r="CR104" s="181"/>
      <c r="CS104" s="181"/>
      <c r="CT104" s="181"/>
      <c r="CU104" s="181"/>
      <c r="CV104" s="181"/>
      <c r="CW104" s="181"/>
      <c r="CX104" s="181"/>
      <c r="CY104" s="181"/>
      <c r="CZ104" s="181"/>
      <c r="DA104" s="181"/>
      <c r="DB104" s="181"/>
      <c r="DC104" s="181"/>
      <c r="DD104" s="181"/>
      <c r="DE104" s="181"/>
      <c r="DF104" s="181"/>
      <c r="DG104" s="181"/>
    </row>
    <row r="105" spans="3:111" ht="15" hidden="1" customHeight="1">
      <c r="C105" s="114" t="s">
        <v>74</v>
      </c>
      <c r="D105" s="115" t="e">
        <f>VALUE(CONCATENATE(D174,D104))</f>
        <v>#VALUE!</v>
      </c>
      <c r="E105" s="115" t="e">
        <f t="shared" ref="E105:K105" si="122">VALUE(CONCATENATE(E174,E104))</f>
        <v>#VALUE!</v>
      </c>
      <c r="F105" s="115" t="e">
        <f t="shared" si="122"/>
        <v>#VALUE!</v>
      </c>
      <c r="G105" s="115" t="e">
        <f t="shared" si="122"/>
        <v>#VALUE!</v>
      </c>
      <c r="H105" s="115">
        <f t="shared" si="122"/>
        <v>614</v>
      </c>
      <c r="I105" s="115">
        <f t="shared" si="122"/>
        <v>624</v>
      </c>
      <c r="J105" s="115">
        <f t="shared" si="122"/>
        <v>638</v>
      </c>
      <c r="K105" s="115">
        <f t="shared" si="122"/>
        <v>648</v>
      </c>
      <c r="L105" s="29" t="e">
        <f>VALUE(CONCATENATE(L174,L104))</f>
        <v>#VALUE!</v>
      </c>
      <c r="M105" s="29" t="e">
        <f t="shared" ref="M105:S105" si="123">VALUE(CONCATENATE(M174,M104))</f>
        <v>#VALUE!</v>
      </c>
      <c r="N105" s="29" t="e">
        <f t="shared" si="123"/>
        <v>#VALUE!</v>
      </c>
      <c r="O105" s="29" t="e">
        <f t="shared" si="123"/>
        <v>#VALUE!</v>
      </c>
      <c r="P105" s="29">
        <f t="shared" si="123"/>
        <v>614</v>
      </c>
      <c r="Q105" s="29">
        <f t="shared" si="123"/>
        <v>624</v>
      </c>
      <c r="R105" s="29">
        <f t="shared" si="123"/>
        <v>638</v>
      </c>
      <c r="S105" s="29">
        <f t="shared" si="123"/>
        <v>648</v>
      </c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15"/>
      <c r="CU105" s="115"/>
      <c r="CV105" s="115"/>
      <c r="CW105" s="115"/>
      <c r="CX105" s="115"/>
      <c r="CY105" s="115"/>
      <c r="CZ105" s="115"/>
      <c r="DA105" s="115"/>
      <c r="DB105" s="115"/>
      <c r="DC105" s="115"/>
      <c r="DD105" s="115"/>
      <c r="DE105" s="115"/>
      <c r="DF105" s="115"/>
      <c r="DG105" s="115"/>
    </row>
    <row r="106" spans="3:111" ht="15" hidden="1" customHeight="1">
      <c r="C106" s="114" t="s">
        <v>75</v>
      </c>
      <c r="D106" s="115">
        <f t="shared" ref="D106:K106" si="124">CEILING(D14,1)</f>
        <v>0</v>
      </c>
      <c r="E106" s="115">
        <f t="shared" si="124"/>
        <v>0</v>
      </c>
      <c r="F106" s="115">
        <f t="shared" si="124"/>
        <v>0</v>
      </c>
      <c r="G106" s="115">
        <f t="shared" si="124"/>
        <v>0</v>
      </c>
      <c r="H106" s="115">
        <f t="shared" si="124"/>
        <v>4</v>
      </c>
      <c r="I106" s="115">
        <f t="shared" si="124"/>
        <v>4</v>
      </c>
      <c r="J106" s="115">
        <f t="shared" si="124"/>
        <v>8</v>
      </c>
      <c r="K106" s="115">
        <f t="shared" si="124"/>
        <v>8</v>
      </c>
      <c r="L106" s="29">
        <f t="shared" ref="L106:S106" si="125">CEILING(L14,1)</f>
        <v>0</v>
      </c>
      <c r="M106" s="29">
        <f t="shared" si="125"/>
        <v>0</v>
      </c>
      <c r="N106" s="29">
        <f t="shared" si="125"/>
        <v>0</v>
      </c>
      <c r="O106" s="29">
        <f t="shared" si="125"/>
        <v>0</v>
      </c>
      <c r="P106" s="29">
        <f t="shared" si="125"/>
        <v>4</v>
      </c>
      <c r="Q106" s="29">
        <f t="shared" si="125"/>
        <v>4</v>
      </c>
      <c r="R106" s="29">
        <f t="shared" si="125"/>
        <v>8</v>
      </c>
      <c r="S106" s="29">
        <f t="shared" si="125"/>
        <v>8</v>
      </c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  <c r="BI106" s="115"/>
      <c r="BJ106" s="115"/>
      <c r="BK106" s="115"/>
      <c r="BL106" s="115"/>
      <c r="BM106" s="115"/>
      <c r="BN106" s="115"/>
      <c r="BO106" s="115"/>
      <c r="BP106" s="115"/>
      <c r="BQ106" s="115"/>
      <c r="BR106" s="115"/>
      <c r="BS106" s="115"/>
      <c r="BT106" s="115"/>
      <c r="BU106" s="115"/>
      <c r="BV106" s="115"/>
      <c r="BW106" s="115"/>
      <c r="BX106" s="115"/>
      <c r="BY106" s="115"/>
      <c r="BZ106" s="115"/>
      <c r="CA106" s="115"/>
      <c r="CB106" s="115"/>
      <c r="CC106" s="115"/>
      <c r="CD106" s="115"/>
      <c r="CE106" s="115"/>
      <c r="CF106" s="115"/>
      <c r="CG106" s="115"/>
      <c r="CH106" s="115"/>
      <c r="CI106" s="115"/>
      <c r="CJ106" s="115"/>
      <c r="CK106" s="115"/>
      <c r="CL106" s="115"/>
      <c r="CM106" s="115"/>
      <c r="CN106" s="115"/>
      <c r="CO106" s="115"/>
      <c r="CP106" s="115"/>
      <c r="CQ106" s="115"/>
      <c r="CR106" s="115"/>
      <c r="CS106" s="115"/>
      <c r="CT106" s="115"/>
      <c r="CU106" s="115"/>
      <c r="CV106" s="115"/>
      <c r="CW106" s="115"/>
      <c r="CX106" s="115"/>
      <c r="CY106" s="115"/>
      <c r="CZ106" s="115"/>
      <c r="DA106" s="115"/>
      <c r="DB106" s="115"/>
      <c r="DC106" s="115"/>
      <c r="DD106" s="115"/>
      <c r="DE106" s="115"/>
      <c r="DF106" s="115"/>
      <c r="DG106" s="115"/>
    </row>
    <row r="107" spans="3:111" ht="15" hidden="1" customHeight="1">
      <c r="C107" s="114" t="s">
        <v>76</v>
      </c>
      <c r="D107" s="115">
        <f t="shared" ref="D107:K107" si="126">CEILING(D15,10)</f>
        <v>0</v>
      </c>
      <c r="E107" s="115">
        <f t="shared" si="126"/>
        <v>0</v>
      </c>
      <c r="F107" s="115">
        <f t="shared" si="126"/>
        <v>0</v>
      </c>
      <c r="G107" s="115">
        <f t="shared" si="126"/>
        <v>0</v>
      </c>
      <c r="H107" s="115">
        <f t="shared" si="126"/>
        <v>50</v>
      </c>
      <c r="I107" s="115">
        <f t="shared" si="126"/>
        <v>50</v>
      </c>
      <c r="J107" s="115">
        <f t="shared" si="126"/>
        <v>50</v>
      </c>
      <c r="K107" s="115">
        <f t="shared" si="126"/>
        <v>50</v>
      </c>
      <c r="L107" s="29">
        <f t="shared" ref="L107:S107" si="127">CEILING(L15,10)</f>
        <v>0</v>
      </c>
      <c r="M107" s="29">
        <f t="shared" si="127"/>
        <v>0</v>
      </c>
      <c r="N107" s="29">
        <f t="shared" si="127"/>
        <v>0</v>
      </c>
      <c r="O107" s="29">
        <f t="shared" si="127"/>
        <v>0</v>
      </c>
      <c r="P107" s="29">
        <f t="shared" si="127"/>
        <v>50</v>
      </c>
      <c r="Q107" s="29">
        <f t="shared" si="127"/>
        <v>50</v>
      </c>
      <c r="R107" s="29">
        <f t="shared" si="127"/>
        <v>50</v>
      </c>
      <c r="S107" s="29">
        <f t="shared" si="127"/>
        <v>50</v>
      </c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5"/>
      <c r="CA107" s="115"/>
      <c r="CB107" s="115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  <c r="CN107" s="115"/>
      <c r="CO107" s="115"/>
      <c r="CP107" s="115"/>
      <c r="CQ107" s="115"/>
      <c r="CR107" s="115"/>
      <c r="CS107" s="115"/>
      <c r="CT107" s="115"/>
      <c r="CU107" s="115"/>
      <c r="CV107" s="115"/>
      <c r="CW107" s="115"/>
      <c r="CX107" s="115"/>
      <c r="CY107" s="115"/>
      <c r="CZ107" s="115"/>
      <c r="DA107" s="115"/>
      <c r="DB107" s="115"/>
      <c r="DC107" s="115"/>
      <c r="DD107" s="115"/>
      <c r="DE107" s="115"/>
      <c r="DF107" s="115"/>
      <c r="DG107" s="115"/>
    </row>
    <row r="108" spans="3:111" ht="15" hidden="1" customHeight="1">
      <c r="C108" s="114" t="s">
        <v>77</v>
      </c>
      <c r="D108" s="115" t="str">
        <f>IF(D173=1,"1",IF(D173=2,"2",IF(D173=3,"2",IF(D173=4,"2"))))</f>
        <v>1</v>
      </c>
      <c r="E108" s="115" t="str">
        <f t="shared" ref="E108:K108" si="128">IF(E173=1,"1",IF(E173=2,"2",IF(E173=3,"2",IF(E173=4,"2"))))</f>
        <v>2</v>
      </c>
      <c r="F108" s="115" t="str">
        <f t="shared" si="128"/>
        <v>2</v>
      </c>
      <c r="G108" s="115" t="str">
        <f t="shared" si="128"/>
        <v>2</v>
      </c>
      <c r="H108" s="115" t="str">
        <f t="shared" si="128"/>
        <v>1</v>
      </c>
      <c r="I108" s="115" t="str">
        <f t="shared" si="128"/>
        <v>2</v>
      </c>
      <c r="J108" s="115" t="str">
        <f t="shared" si="128"/>
        <v>2</v>
      </c>
      <c r="K108" s="115" t="str">
        <f t="shared" si="128"/>
        <v>2</v>
      </c>
      <c r="L108" s="29" t="str">
        <f>IF(L173=1,"1",IF(L173=2,"2",IF(L173=3,"2",IF(L173=4,"2"))))</f>
        <v>1</v>
      </c>
      <c r="M108" s="29" t="str">
        <f t="shared" ref="M108:S108" si="129">IF(M173=1,"1",IF(M173=2,"2",IF(M173=3,"2",IF(M173=4,"2"))))</f>
        <v>2</v>
      </c>
      <c r="N108" s="29" t="str">
        <f t="shared" si="129"/>
        <v>2</v>
      </c>
      <c r="O108" s="29" t="str">
        <f t="shared" si="129"/>
        <v>2</v>
      </c>
      <c r="P108" s="29" t="str">
        <f t="shared" si="129"/>
        <v>1</v>
      </c>
      <c r="Q108" s="29" t="str">
        <f t="shared" si="129"/>
        <v>2</v>
      </c>
      <c r="R108" s="29" t="str">
        <f t="shared" si="129"/>
        <v>2</v>
      </c>
      <c r="S108" s="29" t="str">
        <f t="shared" si="129"/>
        <v>2</v>
      </c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115"/>
      <c r="BO108" s="115"/>
      <c r="BP108" s="115"/>
      <c r="BQ108" s="115"/>
      <c r="BR108" s="115"/>
      <c r="BS108" s="115"/>
      <c r="BT108" s="115"/>
      <c r="BU108" s="115"/>
      <c r="BV108" s="115"/>
      <c r="BW108" s="115"/>
      <c r="BX108" s="115"/>
      <c r="BY108" s="115"/>
      <c r="BZ108" s="115"/>
      <c r="CA108" s="115"/>
      <c r="CB108" s="115"/>
      <c r="CC108" s="115"/>
      <c r="CD108" s="115"/>
      <c r="CE108" s="115"/>
      <c r="CF108" s="115"/>
      <c r="CG108" s="115"/>
      <c r="CH108" s="115"/>
      <c r="CI108" s="115"/>
      <c r="CJ108" s="115"/>
      <c r="CK108" s="115"/>
      <c r="CL108" s="115"/>
      <c r="CM108" s="115"/>
      <c r="CN108" s="115"/>
      <c r="CO108" s="115"/>
      <c r="CP108" s="115"/>
      <c r="CQ108" s="115"/>
      <c r="CR108" s="115"/>
      <c r="CS108" s="115"/>
      <c r="CT108" s="115"/>
      <c r="CU108" s="115"/>
      <c r="CV108" s="115"/>
      <c r="CW108" s="115"/>
      <c r="CX108" s="115"/>
      <c r="CY108" s="115"/>
      <c r="CZ108" s="115"/>
      <c r="DA108" s="115"/>
      <c r="DB108" s="115"/>
      <c r="DC108" s="115"/>
      <c r="DD108" s="115"/>
      <c r="DE108" s="115"/>
      <c r="DF108" s="115"/>
      <c r="DG108" s="115"/>
    </row>
    <row r="109" spans="3:111" ht="15" hidden="1" customHeight="1">
      <c r="C109" s="114" t="s">
        <v>78</v>
      </c>
      <c r="D109" s="115" t="e">
        <f>VALUE(CONCATENATE(D108,D104))</f>
        <v>#VALUE!</v>
      </c>
      <c r="E109" s="115" t="e">
        <f t="shared" ref="E109:K109" si="130">VALUE(CONCATENATE(E108,E104))</f>
        <v>#VALUE!</v>
      </c>
      <c r="F109" s="115" t="e">
        <f t="shared" si="130"/>
        <v>#VALUE!</v>
      </c>
      <c r="G109" s="115" t="e">
        <f t="shared" si="130"/>
        <v>#VALUE!</v>
      </c>
      <c r="H109" s="115">
        <f t="shared" si="130"/>
        <v>14</v>
      </c>
      <c r="I109" s="115">
        <f t="shared" si="130"/>
        <v>24</v>
      </c>
      <c r="J109" s="115">
        <f t="shared" si="130"/>
        <v>28</v>
      </c>
      <c r="K109" s="115">
        <f t="shared" si="130"/>
        <v>28</v>
      </c>
      <c r="L109" s="29" t="e">
        <f>VALUE(CONCATENATE(L108,L104))</f>
        <v>#VALUE!</v>
      </c>
      <c r="M109" s="29" t="e">
        <f t="shared" ref="M109:S109" si="131">VALUE(CONCATENATE(M108,M104))</f>
        <v>#VALUE!</v>
      </c>
      <c r="N109" s="29" t="e">
        <f t="shared" si="131"/>
        <v>#VALUE!</v>
      </c>
      <c r="O109" s="29" t="e">
        <f t="shared" si="131"/>
        <v>#VALUE!</v>
      </c>
      <c r="P109" s="29">
        <f t="shared" si="131"/>
        <v>14</v>
      </c>
      <c r="Q109" s="29">
        <f t="shared" si="131"/>
        <v>24</v>
      </c>
      <c r="R109" s="29">
        <f t="shared" si="131"/>
        <v>28</v>
      </c>
      <c r="S109" s="29">
        <f t="shared" si="131"/>
        <v>28</v>
      </c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5"/>
      <c r="CP109" s="115"/>
      <c r="CQ109" s="115"/>
      <c r="CR109" s="115"/>
      <c r="CS109" s="115"/>
      <c r="CT109" s="115"/>
      <c r="CU109" s="115"/>
      <c r="CV109" s="115"/>
      <c r="CW109" s="115"/>
      <c r="CX109" s="115"/>
      <c r="CY109" s="115"/>
      <c r="CZ109" s="115"/>
      <c r="DA109" s="115"/>
      <c r="DB109" s="115"/>
      <c r="DC109" s="115"/>
      <c r="DD109" s="115"/>
      <c r="DE109" s="115"/>
      <c r="DF109" s="115"/>
      <c r="DG109" s="115"/>
    </row>
    <row r="110" spans="3:111" ht="15" hidden="1" customHeight="1">
      <c r="C110" s="114" t="s">
        <v>79</v>
      </c>
      <c r="D110" s="115" t="str">
        <f t="shared" ref="D110:K110" si="132">IF(D16&lt;=0,"-",IF(D14&gt;4,"8時間",IF(D14&lt;=4,"4時間")))</f>
        <v>-</v>
      </c>
      <c r="E110" s="115" t="str">
        <f t="shared" si="132"/>
        <v>-</v>
      </c>
      <c r="F110" s="115" t="str">
        <f t="shared" si="132"/>
        <v>-</v>
      </c>
      <c r="G110" s="115" t="str">
        <f t="shared" si="132"/>
        <v>-</v>
      </c>
      <c r="H110" s="115" t="str">
        <f t="shared" si="132"/>
        <v>-</v>
      </c>
      <c r="I110" s="115" t="str">
        <f t="shared" si="132"/>
        <v>-</v>
      </c>
      <c r="J110" s="115" t="str">
        <f t="shared" si="132"/>
        <v>-</v>
      </c>
      <c r="K110" s="115" t="str">
        <f t="shared" si="132"/>
        <v>-</v>
      </c>
      <c r="L110" s="29" t="str">
        <f t="shared" ref="L110:S110" si="133">IF(L16&lt;=0,"-",IF(L14&gt;4,"8時間",IF(L14&lt;=4,"4時間")))</f>
        <v>-</v>
      </c>
      <c r="M110" s="29" t="str">
        <f t="shared" si="133"/>
        <v>-</v>
      </c>
      <c r="N110" s="29" t="str">
        <f t="shared" si="133"/>
        <v>-</v>
      </c>
      <c r="O110" s="29" t="str">
        <f t="shared" si="133"/>
        <v>-</v>
      </c>
      <c r="P110" s="29" t="str">
        <f t="shared" si="133"/>
        <v>-</v>
      </c>
      <c r="Q110" s="29" t="str">
        <f t="shared" si="133"/>
        <v>-</v>
      </c>
      <c r="R110" s="29" t="str">
        <f t="shared" si="133"/>
        <v>-</v>
      </c>
      <c r="S110" s="29" t="str">
        <f t="shared" si="133"/>
        <v>-</v>
      </c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5"/>
      <c r="BN110" s="115"/>
      <c r="BO110" s="115"/>
      <c r="BP110" s="115"/>
      <c r="BQ110" s="115"/>
      <c r="BR110" s="115"/>
      <c r="BS110" s="115"/>
      <c r="BT110" s="115"/>
      <c r="BU110" s="115"/>
      <c r="BV110" s="115"/>
      <c r="BW110" s="115"/>
      <c r="BX110" s="115"/>
      <c r="BY110" s="115"/>
      <c r="BZ110" s="115"/>
      <c r="CA110" s="115"/>
      <c r="CB110" s="115"/>
      <c r="CC110" s="115"/>
      <c r="CD110" s="115"/>
      <c r="CE110" s="115"/>
      <c r="CF110" s="115"/>
      <c r="CG110" s="115"/>
      <c r="CH110" s="115"/>
      <c r="CI110" s="115"/>
      <c r="CJ110" s="115"/>
      <c r="CK110" s="115"/>
      <c r="CL110" s="115"/>
      <c r="CM110" s="115"/>
      <c r="CN110" s="115"/>
      <c r="CO110" s="115"/>
      <c r="CP110" s="115"/>
      <c r="CQ110" s="115"/>
      <c r="CR110" s="115"/>
      <c r="CS110" s="115"/>
      <c r="CT110" s="115"/>
      <c r="CU110" s="115"/>
      <c r="CV110" s="115"/>
      <c r="CW110" s="115"/>
      <c r="CX110" s="115"/>
      <c r="CY110" s="115"/>
      <c r="CZ110" s="115"/>
      <c r="DA110" s="115"/>
      <c r="DB110" s="115"/>
      <c r="DC110" s="115"/>
      <c r="DD110" s="115"/>
      <c r="DE110" s="115"/>
      <c r="DF110" s="115"/>
      <c r="DG110" s="115"/>
    </row>
    <row r="111" spans="3:111" ht="15" hidden="1" customHeight="1">
      <c r="C111" s="114" t="s">
        <v>39</v>
      </c>
      <c r="D111" s="182" t="e">
        <f t="shared" ref="D111:K111" si="134">VLOOKUP(D105,$C$992:$F$1071,2,FALSE)</f>
        <v>#VALUE!</v>
      </c>
      <c r="E111" s="182" t="e">
        <f t="shared" si="134"/>
        <v>#VALUE!</v>
      </c>
      <c r="F111" s="182" t="e">
        <f t="shared" si="134"/>
        <v>#VALUE!</v>
      </c>
      <c r="G111" s="182" t="e">
        <f t="shared" si="134"/>
        <v>#VALUE!</v>
      </c>
      <c r="H111" s="182">
        <f t="shared" si="134"/>
        <v>22580</v>
      </c>
      <c r="I111" s="182">
        <f t="shared" si="134"/>
        <v>26350</v>
      </c>
      <c r="J111" s="182">
        <f t="shared" si="134"/>
        <v>57690</v>
      </c>
      <c r="K111" s="182">
        <f t="shared" si="134"/>
        <v>73970</v>
      </c>
      <c r="L111" s="66" t="e">
        <f t="shared" ref="L111:S111" si="135">VLOOKUP(L105,$C$992:$F$1071,2,FALSE)</f>
        <v>#VALUE!</v>
      </c>
      <c r="M111" s="66" t="e">
        <f t="shared" si="135"/>
        <v>#VALUE!</v>
      </c>
      <c r="N111" s="66" t="e">
        <f t="shared" si="135"/>
        <v>#VALUE!</v>
      </c>
      <c r="O111" s="66" t="e">
        <f t="shared" si="135"/>
        <v>#VALUE!</v>
      </c>
      <c r="P111" s="66">
        <f t="shared" si="135"/>
        <v>22580</v>
      </c>
      <c r="Q111" s="66">
        <f t="shared" si="135"/>
        <v>26350</v>
      </c>
      <c r="R111" s="66">
        <f t="shared" si="135"/>
        <v>57690</v>
      </c>
      <c r="S111" s="66">
        <f t="shared" si="135"/>
        <v>73970</v>
      </c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40"/>
      <c r="CO111" s="140"/>
      <c r="CP111" s="140"/>
      <c r="CQ111" s="140"/>
      <c r="CR111" s="140"/>
      <c r="CS111" s="140"/>
      <c r="CT111" s="140"/>
      <c r="CU111" s="140"/>
      <c r="CV111" s="140"/>
      <c r="CW111" s="140"/>
      <c r="CX111" s="140"/>
      <c r="CY111" s="140"/>
      <c r="CZ111" s="140"/>
      <c r="DA111" s="140"/>
      <c r="DB111" s="140"/>
      <c r="DC111" s="140"/>
      <c r="DD111" s="140"/>
      <c r="DE111" s="140"/>
      <c r="DF111" s="140"/>
      <c r="DG111" s="140"/>
    </row>
    <row r="112" spans="3:111" ht="15" hidden="1" customHeight="1">
      <c r="C112" s="114" t="s">
        <v>80</v>
      </c>
      <c r="D112" s="182" t="e">
        <f t="shared" ref="D112:K112" si="136">VLOOKUP(D105,$C$992:$F$1071,3,FALSE)</f>
        <v>#VALUE!</v>
      </c>
      <c r="E112" s="182" t="e">
        <f t="shared" si="136"/>
        <v>#VALUE!</v>
      </c>
      <c r="F112" s="182" t="e">
        <f t="shared" si="136"/>
        <v>#VALUE!</v>
      </c>
      <c r="G112" s="182" t="e">
        <f t="shared" si="136"/>
        <v>#VALUE!</v>
      </c>
      <c r="H112" s="182">
        <f t="shared" si="136"/>
        <v>340</v>
      </c>
      <c r="I112" s="182">
        <f t="shared" si="136"/>
        <v>410</v>
      </c>
      <c r="J112" s="182">
        <f t="shared" si="136"/>
        <v>630</v>
      </c>
      <c r="K112" s="182">
        <f t="shared" si="136"/>
        <v>920</v>
      </c>
      <c r="L112" s="66" t="e">
        <f t="shared" ref="L112:S112" si="137">VLOOKUP(L105,$C$992:$F$1071,3,FALSE)</f>
        <v>#VALUE!</v>
      </c>
      <c r="M112" s="66" t="e">
        <f t="shared" si="137"/>
        <v>#VALUE!</v>
      </c>
      <c r="N112" s="66" t="e">
        <f t="shared" si="137"/>
        <v>#VALUE!</v>
      </c>
      <c r="O112" s="66" t="e">
        <f t="shared" si="137"/>
        <v>#VALUE!</v>
      </c>
      <c r="P112" s="66">
        <f t="shared" si="137"/>
        <v>340</v>
      </c>
      <c r="Q112" s="66">
        <f t="shared" si="137"/>
        <v>410</v>
      </c>
      <c r="R112" s="66">
        <f t="shared" si="137"/>
        <v>630</v>
      </c>
      <c r="S112" s="66">
        <f t="shared" si="137"/>
        <v>920</v>
      </c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0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40"/>
      <c r="CO112" s="140"/>
      <c r="CP112" s="140"/>
      <c r="CQ112" s="140"/>
      <c r="CR112" s="140"/>
      <c r="CS112" s="140"/>
      <c r="CT112" s="140"/>
      <c r="CU112" s="140"/>
      <c r="CV112" s="140"/>
      <c r="CW112" s="140"/>
      <c r="CX112" s="140"/>
      <c r="CY112" s="140"/>
      <c r="CZ112" s="140"/>
      <c r="DA112" s="140"/>
      <c r="DB112" s="140"/>
      <c r="DC112" s="140"/>
      <c r="DD112" s="140"/>
      <c r="DE112" s="140"/>
      <c r="DF112" s="140"/>
      <c r="DG112" s="140"/>
    </row>
    <row r="113" spans="3:111" ht="15" hidden="1" customHeight="1">
      <c r="C113" s="114" t="s">
        <v>81</v>
      </c>
      <c r="D113" s="182" t="e">
        <f t="shared" ref="D113:K113" si="138">VLOOKUP(D105,$C$992:$F$1071,4,FALSE)</f>
        <v>#VALUE!</v>
      </c>
      <c r="E113" s="182" t="e">
        <f t="shared" si="138"/>
        <v>#VALUE!</v>
      </c>
      <c r="F113" s="182" t="e">
        <f t="shared" si="138"/>
        <v>#VALUE!</v>
      </c>
      <c r="G113" s="182" t="e">
        <f t="shared" si="138"/>
        <v>#VALUE!</v>
      </c>
      <c r="H113" s="182">
        <f t="shared" si="138"/>
        <v>3430</v>
      </c>
      <c r="I113" s="182">
        <f t="shared" si="138"/>
        <v>3600</v>
      </c>
      <c r="J113" s="182">
        <f t="shared" si="138"/>
        <v>3870</v>
      </c>
      <c r="K113" s="182">
        <f t="shared" si="138"/>
        <v>4550</v>
      </c>
      <c r="L113" s="66" t="e">
        <f t="shared" ref="L113:S113" si="139">VLOOKUP(L105,$C$992:$F$1071,4,FALSE)</f>
        <v>#VALUE!</v>
      </c>
      <c r="M113" s="66" t="e">
        <f t="shared" si="139"/>
        <v>#VALUE!</v>
      </c>
      <c r="N113" s="66" t="e">
        <f t="shared" si="139"/>
        <v>#VALUE!</v>
      </c>
      <c r="O113" s="66" t="e">
        <f t="shared" si="139"/>
        <v>#VALUE!</v>
      </c>
      <c r="P113" s="66">
        <f t="shared" si="139"/>
        <v>3430</v>
      </c>
      <c r="Q113" s="66">
        <f t="shared" si="139"/>
        <v>3600</v>
      </c>
      <c r="R113" s="66">
        <f t="shared" si="139"/>
        <v>3870</v>
      </c>
      <c r="S113" s="66">
        <f t="shared" si="139"/>
        <v>4550</v>
      </c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  <c r="CP113" s="140"/>
      <c r="CQ113" s="140"/>
      <c r="CR113" s="140"/>
      <c r="CS113" s="140"/>
      <c r="CT113" s="140"/>
      <c r="CU113" s="140"/>
      <c r="CV113" s="140"/>
      <c r="CW113" s="140"/>
      <c r="CX113" s="140"/>
      <c r="CY113" s="140"/>
      <c r="CZ113" s="140"/>
      <c r="DA113" s="140"/>
      <c r="DB113" s="140"/>
      <c r="DC113" s="140"/>
      <c r="DD113" s="140"/>
      <c r="DE113" s="140"/>
      <c r="DF113" s="140"/>
      <c r="DG113" s="140"/>
    </row>
    <row r="114" spans="3:111" ht="15" hidden="1" customHeight="1">
      <c r="C114" s="114" t="s">
        <v>41</v>
      </c>
      <c r="D114" s="114" t="e">
        <f>VLOOKUP(D109,$C$116:D119,D103)</f>
        <v>#VALUE!</v>
      </c>
      <c r="E114" s="114" t="e">
        <f>VLOOKUP(E109,$C$116:E119,E103)</f>
        <v>#VALUE!</v>
      </c>
      <c r="F114" s="114" t="e">
        <f>VLOOKUP(F109,$C$116:F119,F103)</f>
        <v>#VALUE!</v>
      </c>
      <c r="G114" s="114" t="e">
        <f>VLOOKUP(G109,$C$116:G119,G103)</f>
        <v>#VALUE!</v>
      </c>
      <c r="H114" s="114">
        <f>VLOOKUP(H109,$C$116:H119,H103)</f>
        <v>0</v>
      </c>
      <c r="I114" s="114">
        <f>VLOOKUP(I109,$C$116:I119,I103)</f>
        <v>0</v>
      </c>
      <c r="J114" s="114">
        <f>VLOOKUP(J109,$C$116:J119,J103)</f>
        <v>0</v>
      </c>
      <c r="K114" s="114">
        <f>VLOOKUP(K109,$C$116:K119,K103)</f>
        <v>0</v>
      </c>
      <c r="L114" s="26" t="e">
        <f>VLOOKUP(L109,$C$116:L119,L103)</f>
        <v>#VALUE!</v>
      </c>
      <c r="M114" s="26" t="e">
        <f>VLOOKUP(M109,$C$116:M119,M103)</f>
        <v>#VALUE!</v>
      </c>
      <c r="N114" s="26" t="e">
        <f>VLOOKUP(N109,$C$116:N119,N103)</f>
        <v>#VALUE!</v>
      </c>
      <c r="O114" s="26" t="e">
        <f>VLOOKUP(O109,$C$116:O119,O103)</f>
        <v>#VALUE!</v>
      </c>
      <c r="P114" s="26">
        <f>VLOOKUP(P109,$C$116:P119,P103)</f>
        <v>0</v>
      </c>
      <c r="Q114" s="26">
        <f>VLOOKUP(Q109,$C$116:Q119,Q103)</f>
        <v>0</v>
      </c>
      <c r="R114" s="26">
        <f>VLOOKUP(R109,$C$116:R119,R103)</f>
        <v>0</v>
      </c>
      <c r="S114" s="26">
        <f>VLOOKUP(S109,$C$116:S119,S103)</f>
        <v>0</v>
      </c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4"/>
      <c r="CE114" s="114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4"/>
      <c r="CQ114" s="114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4"/>
      <c r="DC114" s="114"/>
      <c r="DD114" s="114"/>
      <c r="DE114" s="114"/>
      <c r="DF114" s="114"/>
      <c r="DG114" s="114"/>
    </row>
    <row r="115" spans="3:111" ht="15" hidden="1" customHeight="1">
      <c r="C115" s="114" t="s">
        <v>82</v>
      </c>
      <c r="I115" s="113"/>
      <c r="J115" s="113"/>
      <c r="K115" s="113"/>
      <c r="Q115" s="7"/>
      <c r="R115" s="7"/>
      <c r="S115" s="7"/>
    </row>
    <row r="116" spans="3:111" ht="15" hidden="1" customHeight="1">
      <c r="C116" s="114">
        <v>14</v>
      </c>
      <c r="D116" s="114">
        <f>IF(50&gt;=D107,0,(D107-50)/10*D112)</f>
        <v>0</v>
      </c>
      <c r="E116" s="114">
        <f t="shared" ref="E116:K116" si="140">IF(50&gt;=E107,0,(E107-50)/10*E112)</f>
        <v>0</v>
      </c>
      <c r="F116" s="114">
        <f t="shared" si="140"/>
        <v>0</v>
      </c>
      <c r="G116" s="114">
        <f>IF(50&gt;=G107,0,(G107-50)/10*G112)</f>
        <v>0</v>
      </c>
      <c r="H116" s="114">
        <f t="shared" si="140"/>
        <v>0</v>
      </c>
      <c r="I116" s="114">
        <f t="shared" si="140"/>
        <v>0</v>
      </c>
      <c r="J116" s="114">
        <f t="shared" si="140"/>
        <v>0</v>
      </c>
      <c r="K116" s="114">
        <f t="shared" si="140"/>
        <v>0</v>
      </c>
      <c r="L116" s="26">
        <f>IF(50&gt;=L107,0,(L107-50)/10*L112)</f>
        <v>0</v>
      </c>
      <c r="M116" s="26">
        <f t="shared" ref="M116:S116" si="141">IF(50&gt;=M107,0,(M107-50)/10*M112)</f>
        <v>0</v>
      </c>
      <c r="N116" s="26">
        <f t="shared" si="141"/>
        <v>0</v>
      </c>
      <c r="O116" s="26">
        <f>IF(50&gt;=O107,0,(O107-50)/10*O112)</f>
        <v>0</v>
      </c>
      <c r="P116" s="26">
        <f t="shared" si="141"/>
        <v>0</v>
      </c>
      <c r="Q116" s="26">
        <f t="shared" si="141"/>
        <v>0</v>
      </c>
      <c r="R116" s="26">
        <f t="shared" si="141"/>
        <v>0</v>
      </c>
      <c r="S116" s="26">
        <f t="shared" si="141"/>
        <v>0</v>
      </c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14"/>
      <c r="AT116" s="114"/>
      <c r="AU116" s="114"/>
      <c r="AV116" s="114"/>
      <c r="AW116" s="114"/>
      <c r="AX116" s="114"/>
      <c r="AY116" s="114"/>
      <c r="AZ116" s="114"/>
      <c r="BA116" s="114"/>
      <c r="BB116" s="114"/>
      <c r="BC116" s="114"/>
      <c r="BD116" s="114"/>
      <c r="BE116" s="114"/>
      <c r="BF116" s="114"/>
      <c r="BG116" s="114"/>
      <c r="BH116" s="114"/>
      <c r="BI116" s="114"/>
      <c r="BJ116" s="114"/>
      <c r="BK116" s="114"/>
      <c r="BL116" s="114"/>
      <c r="BM116" s="114"/>
      <c r="BN116" s="114"/>
      <c r="BO116" s="114"/>
      <c r="BP116" s="114"/>
      <c r="BQ116" s="114"/>
      <c r="BR116" s="114"/>
      <c r="BS116" s="114"/>
      <c r="BT116" s="114"/>
      <c r="BU116" s="114"/>
      <c r="BV116" s="114"/>
      <c r="BW116" s="114"/>
      <c r="BX116" s="114"/>
      <c r="BY116" s="114"/>
      <c r="BZ116" s="114"/>
      <c r="CA116" s="114"/>
      <c r="CB116" s="114"/>
      <c r="CC116" s="114"/>
      <c r="CD116" s="114"/>
      <c r="CE116" s="114"/>
      <c r="CF116" s="114"/>
      <c r="CG116" s="114"/>
      <c r="CH116" s="114"/>
      <c r="CI116" s="114"/>
      <c r="CJ116" s="114"/>
      <c r="CK116" s="114"/>
      <c r="CL116" s="114"/>
      <c r="CM116" s="114"/>
      <c r="CN116" s="114"/>
      <c r="CO116" s="114"/>
      <c r="CP116" s="114"/>
      <c r="CQ116" s="114"/>
      <c r="CR116" s="114"/>
      <c r="CS116" s="114"/>
      <c r="CT116" s="114"/>
      <c r="CU116" s="114"/>
      <c r="CV116" s="114"/>
      <c r="CW116" s="114"/>
      <c r="CX116" s="114"/>
      <c r="CY116" s="114"/>
      <c r="CZ116" s="114"/>
      <c r="DA116" s="114"/>
      <c r="DB116" s="114"/>
      <c r="DC116" s="114"/>
      <c r="DD116" s="114"/>
      <c r="DE116" s="114"/>
      <c r="DF116" s="114"/>
      <c r="DG116" s="114"/>
    </row>
    <row r="117" spans="3:111" ht="15" hidden="1" customHeight="1">
      <c r="C117" s="114">
        <v>18</v>
      </c>
      <c r="D117" s="114">
        <f>IF(100&gt;=D107,0,(D107-100)/10*D112)</f>
        <v>0</v>
      </c>
      <c r="E117" s="114">
        <f t="shared" ref="E117:K117" si="142">IF(100&gt;=E107,0,(E107-100)/10*E112)</f>
        <v>0</v>
      </c>
      <c r="F117" s="114">
        <f t="shared" si="142"/>
        <v>0</v>
      </c>
      <c r="G117" s="114">
        <f t="shared" si="142"/>
        <v>0</v>
      </c>
      <c r="H117" s="114">
        <f t="shared" si="142"/>
        <v>0</v>
      </c>
      <c r="I117" s="114">
        <f t="shared" si="142"/>
        <v>0</v>
      </c>
      <c r="J117" s="114">
        <f t="shared" si="142"/>
        <v>0</v>
      </c>
      <c r="K117" s="114">
        <f t="shared" si="142"/>
        <v>0</v>
      </c>
      <c r="L117" s="26">
        <f>IF(100&gt;=L107,0,(L107-100)/10*L112)</f>
        <v>0</v>
      </c>
      <c r="M117" s="26">
        <f t="shared" ref="M117:S117" si="143">IF(100&gt;=M107,0,(M107-100)/10*M112)</f>
        <v>0</v>
      </c>
      <c r="N117" s="26">
        <f t="shared" si="143"/>
        <v>0</v>
      </c>
      <c r="O117" s="26">
        <f t="shared" si="143"/>
        <v>0</v>
      </c>
      <c r="P117" s="26">
        <f t="shared" si="143"/>
        <v>0</v>
      </c>
      <c r="Q117" s="26">
        <f t="shared" si="143"/>
        <v>0</v>
      </c>
      <c r="R117" s="26">
        <f t="shared" si="143"/>
        <v>0</v>
      </c>
      <c r="S117" s="26">
        <f t="shared" si="143"/>
        <v>0</v>
      </c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14"/>
      <c r="CB117" s="114"/>
      <c r="CC117" s="114"/>
      <c r="CD117" s="114"/>
      <c r="CE117" s="114"/>
      <c r="CF117" s="114"/>
      <c r="CG117" s="114"/>
      <c r="CH117" s="114"/>
      <c r="CI117" s="114"/>
      <c r="CJ117" s="114"/>
      <c r="CK117" s="114"/>
      <c r="CL117" s="114"/>
      <c r="CM117" s="114"/>
      <c r="CN117" s="114"/>
      <c r="CO117" s="114"/>
      <c r="CP117" s="114"/>
      <c r="CQ117" s="114"/>
      <c r="CR117" s="114"/>
      <c r="CS117" s="114"/>
      <c r="CT117" s="114"/>
      <c r="CU117" s="114"/>
      <c r="CV117" s="114"/>
      <c r="CW117" s="114"/>
      <c r="CX117" s="114"/>
      <c r="CY117" s="114"/>
      <c r="CZ117" s="114"/>
      <c r="DA117" s="114"/>
      <c r="DB117" s="114"/>
      <c r="DC117" s="114"/>
      <c r="DD117" s="114"/>
      <c r="DE117" s="114"/>
      <c r="DF117" s="114"/>
      <c r="DG117" s="114"/>
    </row>
    <row r="118" spans="3:111" ht="15" hidden="1" customHeight="1">
      <c r="C118" s="114">
        <v>24</v>
      </c>
      <c r="D118" s="114">
        <f>IF(60&gt;=D107,0,(D107-60)/10*D112)</f>
        <v>0</v>
      </c>
      <c r="E118" s="114">
        <f t="shared" ref="E118:K118" si="144">IF(60&gt;=E107,0,(E107-60)/10*E112)</f>
        <v>0</v>
      </c>
      <c r="F118" s="114">
        <f t="shared" si="144"/>
        <v>0</v>
      </c>
      <c r="G118" s="114">
        <f t="shared" si="144"/>
        <v>0</v>
      </c>
      <c r="H118" s="114">
        <f t="shared" si="144"/>
        <v>0</v>
      </c>
      <c r="I118" s="114">
        <f t="shared" si="144"/>
        <v>0</v>
      </c>
      <c r="J118" s="114">
        <f t="shared" si="144"/>
        <v>0</v>
      </c>
      <c r="K118" s="114">
        <f t="shared" si="144"/>
        <v>0</v>
      </c>
      <c r="L118" s="26">
        <f>IF(60&gt;=L107,0,(L107-60)/10*L112)</f>
        <v>0</v>
      </c>
      <c r="M118" s="26">
        <f t="shared" ref="M118:S118" si="145">IF(60&gt;=M107,0,(M107-60)/10*M112)</f>
        <v>0</v>
      </c>
      <c r="N118" s="26">
        <f t="shared" si="145"/>
        <v>0</v>
      </c>
      <c r="O118" s="26">
        <f t="shared" si="145"/>
        <v>0</v>
      </c>
      <c r="P118" s="26">
        <f t="shared" si="145"/>
        <v>0</v>
      </c>
      <c r="Q118" s="26">
        <f t="shared" si="145"/>
        <v>0</v>
      </c>
      <c r="R118" s="26">
        <f t="shared" si="145"/>
        <v>0</v>
      </c>
      <c r="S118" s="26">
        <f t="shared" si="145"/>
        <v>0</v>
      </c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114"/>
      <c r="BO118" s="114"/>
      <c r="BP118" s="114"/>
      <c r="BQ118" s="114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14"/>
      <c r="CB118" s="114"/>
      <c r="CC118" s="114"/>
      <c r="CD118" s="114"/>
      <c r="CE118" s="114"/>
      <c r="CF118" s="114"/>
      <c r="CG118" s="114"/>
      <c r="CH118" s="114"/>
      <c r="CI118" s="114"/>
      <c r="CJ118" s="114"/>
      <c r="CK118" s="114"/>
      <c r="CL118" s="114"/>
      <c r="CM118" s="114"/>
      <c r="CN118" s="114"/>
      <c r="CO118" s="114"/>
      <c r="CP118" s="114"/>
      <c r="CQ118" s="114"/>
      <c r="CR118" s="114"/>
      <c r="CS118" s="114"/>
      <c r="CT118" s="114"/>
      <c r="CU118" s="114"/>
      <c r="CV118" s="114"/>
      <c r="CW118" s="114"/>
      <c r="CX118" s="114"/>
      <c r="CY118" s="114"/>
      <c r="CZ118" s="114"/>
      <c r="DA118" s="114"/>
      <c r="DB118" s="114"/>
      <c r="DC118" s="114"/>
      <c r="DD118" s="114"/>
      <c r="DE118" s="114"/>
      <c r="DF118" s="114"/>
      <c r="DG118" s="114"/>
    </row>
    <row r="119" spans="3:111" ht="15" hidden="1" customHeight="1">
      <c r="C119" s="114">
        <v>28</v>
      </c>
      <c r="D119" s="114">
        <f>IF(130&gt;=D107,0,(D107-130)/10*D112)</f>
        <v>0</v>
      </c>
      <c r="E119" s="114">
        <f t="shared" ref="E119:K119" si="146">IF(130&gt;=E107,0,(E107-130)/10*E112)</f>
        <v>0</v>
      </c>
      <c r="F119" s="114">
        <f t="shared" si="146"/>
        <v>0</v>
      </c>
      <c r="G119" s="114">
        <f t="shared" si="146"/>
        <v>0</v>
      </c>
      <c r="H119" s="114">
        <f t="shared" si="146"/>
        <v>0</v>
      </c>
      <c r="I119" s="114">
        <f t="shared" si="146"/>
        <v>0</v>
      </c>
      <c r="J119" s="114">
        <f t="shared" si="146"/>
        <v>0</v>
      </c>
      <c r="K119" s="114">
        <f t="shared" si="146"/>
        <v>0</v>
      </c>
      <c r="L119" s="26">
        <f>IF(130&gt;=L107,0,(L107-130)/10*L112)</f>
        <v>0</v>
      </c>
      <c r="M119" s="26">
        <f t="shared" ref="M119:S119" si="147">IF(130&gt;=M107,0,(M107-130)/10*M112)</f>
        <v>0</v>
      </c>
      <c r="N119" s="26">
        <f t="shared" si="147"/>
        <v>0</v>
      </c>
      <c r="O119" s="26">
        <f t="shared" si="147"/>
        <v>0</v>
      </c>
      <c r="P119" s="26">
        <f t="shared" si="147"/>
        <v>0</v>
      </c>
      <c r="Q119" s="26">
        <f t="shared" si="147"/>
        <v>0</v>
      </c>
      <c r="R119" s="26">
        <f t="shared" si="147"/>
        <v>0</v>
      </c>
      <c r="S119" s="26">
        <f t="shared" si="147"/>
        <v>0</v>
      </c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4"/>
      <c r="CB119" s="114"/>
      <c r="CC119" s="114"/>
      <c r="CD119" s="114"/>
      <c r="CE119" s="114"/>
      <c r="CF119" s="114"/>
      <c r="CG119" s="114"/>
      <c r="CH119" s="114"/>
      <c r="CI119" s="114"/>
      <c r="CJ119" s="114"/>
      <c r="CK119" s="114"/>
      <c r="CL119" s="114"/>
      <c r="CM119" s="114"/>
      <c r="CN119" s="114"/>
      <c r="CO119" s="114"/>
      <c r="CP119" s="114"/>
      <c r="CQ119" s="114"/>
      <c r="CR119" s="114"/>
      <c r="CS119" s="114"/>
      <c r="CT119" s="114"/>
      <c r="CU119" s="114"/>
      <c r="CV119" s="114"/>
      <c r="CW119" s="114"/>
      <c r="CX119" s="114"/>
      <c r="CY119" s="114"/>
      <c r="CZ119" s="114"/>
      <c r="DA119" s="114"/>
      <c r="DB119" s="114"/>
      <c r="DC119" s="114"/>
      <c r="DD119" s="114"/>
      <c r="DE119" s="114"/>
      <c r="DF119" s="114"/>
      <c r="DG119" s="114"/>
    </row>
    <row r="120" spans="3:111" ht="15" hidden="1" customHeight="1">
      <c r="C120" s="114" t="s">
        <v>40</v>
      </c>
      <c r="D120" s="113" t="e">
        <f>VLOOKUP(D104,$C$122:D123,D103,FALSE)</f>
        <v>#N/A</v>
      </c>
      <c r="E120" s="113" t="e">
        <f>VLOOKUP(E104,$C$122:E123,E103,FALSE)</f>
        <v>#N/A</v>
      </c>
      <c r="F120" s="113" t="e">
        <f>VLOOKUP(F104,$C$122:F123,F103,FALSE)</f>
        <v>#N/A</v>
      </c>
      <c r="G120" s="113" t="e">
        <f>VLOOKUP(G104,$C$122:G123,G103,FALSE)</f>
        <v>#N/A</v>
      </c>
      <c r="H120" s="113">
        <f>VLOOKUP(H104,$C$122:H123,H103,FALSE)</f>
        <v>0</v>
      </c>
      <c r="I120" s="113">
        <f>VLOOKUP(I104,$C$122:I123,I103,FALSE)</f>
        <v>0</v>
      </c>
      <c r="J120" s="113">
        <f>VLOOKUP(J104,$C$122:J123,J103,FALSE)</f>
        <v>0</v>
      </c>
      <c r="K120" s="113">
        <f>VLOOKUP(K104,$C$122:K123,K103,FALSE)</f>
        <v>0</v>
      </c>
      <c r="L120" s="7" t="e">
        <f>VLOOKUP(L104,$C$122:L123,L103,FALSE)</f>
        <v>#N/A</v>
      </c>
      <c r="M120" s="7" t="e">
        <f>VLOOKUP(M104,$C$122:M123,M103,FALSE)</f>
        <v>#N/A</v>
      </c>
      <c r="N120" s="7" t="e">
        <f>VLOOKUP(N104,$C$122:N123,N103,FALSE)</f>
        <v>#N/A</v>
      </c>
      <c r="O120" s="7" t="e">
        <f>VLOOKUP(O104,$C$122:O123,O103,FALSE)</f>
        <v>#N/A</v>
      </c>
      <c r="P120" s="7">
        <f>VLOOKUP(P104,$C$122:P123,P103,FALSE)</f>
        <v>0</v>
      </c>
      <c r="Q120" s="7">
        <f>VLOOKUP(Q104,$C$122:Q123,Q103,FALSE)</f>
        <v>0</v>
      </c>
      <c r="R120" s="7">
        <f>VLOOKUP(R104,$C$122:R123,R103,FALSE)</f>
        <v>0</v>
      </c>
      <c r="S120" s="7">
        <f>VLOOKUP(S104,$C$122:S123,S103,FALSE)</f>
        <v>0</v>
      </c>
    </row>
    <row r="121" spans="3:111" ht="15" hidden="1" customHeight="1">
      <c r="C121" s="114" t="s">
        <v>83</v>
      </c>
      <c r="I121" s="113"/>
      <c r="J121" s="113"/>
      <c r="K121" s="113"/>
      <c r="Q121" s="7"/>
      <c r="R121" s="7"/>
      <c r="S121" s="7"/>
    </row>
    <row r="122" spans="3:111" ht="15" hidden="1" customHeight="1">
      <c r="C122" s="114">
        <v>4</v>
      </c>
      <c r="D122" s="115">
        <f>IF(4&gt;=D106,0,(D106-4)*D113)</f>
        <v>0</v>
      </c>
      <c r="E122" s="115">
        <f t="shared" ref="E122:K122" si="148">IF(4&gt;=E106,0,(E106-4)*E113)</f>
        <v>0</v>
      </c>
      <c r="F122" s="115">
        <f t="shared" si="148"/>
        <v>0</v>
      </c>
      <c r="G122" s="115">
        <f t="shared" si="148"/>
        <v>0</v>
      </c>
      <c r="H122" s="115">
        <f t="shared" si="148"/>
        <v>0</v>
      </c>
      <c r="I122" s="115">
        <f t="shared" si="148"/>
        <v>0</v>
      </c>
      <c r="J122" s="115">
        <f t="shared" si="148"/>
        <v>15480</v>
      </c>
      <c r="K122" s="115">
        <f t="shared" si="148"/>
        <v>18200</v>
      </c>
      <c r="L122" s="29">
        <f>IF(4&gt;=L106,0,(L106-4)*L113)</f>
        <v>0</v>
      </c>
      <c r="M122" s="29">
        <f t="shared" ref="M122:S122" si="149">IF(4&gt;=M106,0,(M106-4)*M113)</f>
        <v>0</v>
      </c>
      <c r="N122" s="29">
        <f t="shared" si="149"/>
        <v>0</v>
      </c>
      <c r="O122" s="29">
        <f t="shared" si="149"/>
        <v>0</v>
      </c>
      <c r="P122" s="29">
        <f t="shared" si="149"/>
        <v>0</v>
      </c>
      <c r="Q122" s="29">
        <f t="shared" si="149"/>
        <v>0</v>
      </c>
      <c r="R122" s="29">
        <f t="shared" si="149"/>
        <v>15480</v>
      </c>
      <c r="S122" s="29">
        <f t="shared" si="149"/>
        <v>18200</v>
      </c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  <c r="BI122" s="115"/>
      <c r="BJ122" s="115"/>
      <c r="BK122" s="115"/>
      <c r="BL122" s="115"/>
      <c r="BM122" s="115"/>
      <c r="BN122" s="115"/>
      <c r="BO122" s="115"/>
      <c r="BP122" s="115"/>
      <c r="BQ122" s="115"/>
      <c r="BR122" s="115"/>
      <c r="BS122" s="115"/>
      <c r="BT122" s="115"/>
      <c r="BU122" s="115"/>
      <c r="BV122" s="115"/>
      <c r="BW122" s="115"/>
      <c r="BX122" s="115"/>
      <c r="BY122" s="115"/>
      <c r="BZ122" s="115"/>
      <c r="CA122" s="115"/>
      <c r="CB122" s="115"/>
      <c r="CC122" s="115"/>
      <c r="CD122" s="115"/>
      <c r="CE122" s="115"/>
      <c r="CF122" s="115"/>
      <c r="CG122" s="115"/>
      <c r="CH122" s="115"/>
      <c r="CI122" s="115"/>
      <c r="CJ122" s="115"/>
      <c r="CK122" s="115"/>
      <c r="CL122" s="115"/>
      <c r="CM122" s="115"/>
      <c r="CN122" s="115"/>
      <c r="CO122" s="115"/>
      <c r="CP122" s="115"/>
      <c r="CQ122" s="115"/>
      <c r="CR122" s="115"/>
      <c r="CS122" s="115"/>
      <c r="CT122" s="115"/>
      <c r="CU122" s="115"/>
      <c r="CV122" s="115"/>
      <c r="CW122" s="115"/>
      <c r="CX122" s="115"/>
      <c r="CY122" s="115"/>
      <c r="CZ122" s="115"/>
      <c r="DA122" s="115"/>
      <c r="DB122" s="115"/>
      <c r="DC122" s="115"/>
      <c r="DD122" s="115"/>
      <c r="DE122" s="115"/>
      <c r="DF122" s="115"/>
      <c r="DG122" s="115"/>
    </row>
    <row r="123" spans="3:111" ht="15" hidden="1" customHeight="1">
      <c r="C123" s="114">
        <v>8</v>
      </c>
      <c r="D123" s="115">
        <f>IF(8&gt;=D106,0,(D106-8)*D113)</f>
        <v>0</v>
      </c>
      <c r="E123" s="115">
        <f t="shared" ref="E123:K123" si="150">IF(8&gt;=E106,0,(E106-8)*E113)</f>
        <v>0</v>
      </c>
      <c r="F123" s="115">
        <f t="shared" si="150"/>
        <v>0</v>
      </c>
      <c r="G123" s="115">
        <f t="shared" si="150"/>
        <v>0</v>
      </c>
      <c r="H123" s="115">
        <f t="shared" si="150"/>
        <v>0</v>
      </c>
      <c r="I123" s="115">
        <f>IF(8&gt;=I106,0,(I106-8)*I113)</f>
        <v>0</v>
      </c>
      <c r="J123" s="115">
        <f t="shared" si="150"/>
        <v>0</v>
      </c>
      <c r="K123" s="115">
        <f t="shared" si="150"/>
        <v>0</v>
      </c>
      <c r="L123" s="29">
        <f>IF(8&gt;=L106,0,(L106-8)*L113)</f>
        <v>0</v>
      </c>
      <c r="M123" s="29">
        <f t="shared" ref="M123:S123" si="151">IF(8&gt;=M106,0,(M106-8)*M113)</f>
        <v>0</v>
      </c>
      <c r="N123" s="29">
        <f t="shared" si="151"/>
        <v>0</v>
      </c>
      <c r="O123" s="29">
        <f t="shared" si="151"/>
        <v>0</v>
      </c>
      <c r="P123" s="29">
        <f t="shared" si="151"/>
        <v>0</v>
      </c>
      <c r="Q123" s="29">
        <f>IF(8&gt;=Q106,0,(Q106-8)*Q113)</f>
        <v>0</v>
      </c>
      <c r="R123" s="29">
        <f t="shared" si="151"/>
        <v>0</v>
      </c>
      <c r="S123" s="29">
        <f t="shared" si="151"/>
        <v>0</v>
      </c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  <c r="BK123" s="115"/>
      <c r="BL123" s="115"/>
      <c r="BM123" s="115"/>
      <c r="BN123" s="115"/>
      <c r="BO123" s="115"/>
      <c r="BP123" s="115"/>
      <c r="BQ123" s="115"/>
      <c r="BR123" s="115"/>
      <c r="BS123" s="115"/>
      <c r="BT123" s="115"/>
      <c r="BU123" s="115"/>
      <c r="BV123" s="115"/>
      <c r="BW123" s="115"/>
      <c r="BX123" s="115"/>
      <c r="BY123" s="115"/>
      <c r="BZ123" s="115"/>
      <c r="CA123" s="115"/>
      <c r="CB123" s="115"/>
      <c r="CC123" s="115"/>
      <c r="CD123" s="115"/>
      <c r="CE123" s="115"/>
      <c r="CF123" s="115"/>
      <c r="CG123" s="115"/>
      <c r="CH123" s="115"/>
      <c r="CI123" s="115"/>
      <c r="CJ123" s="115"/>
      <c r="CK123" s="115"/>
      <c r="CL123" s="115"/>
      <c r="CM123" s="115"/>
      <c r="CN123" s="115"/>
      <c r="CO123" s="115"/>
      <c r="CP123" s="115"/>
      <c r="CQ123" s="115"/>
      <c r="CR123" s="115"/>
      <c r="CS123" s="115"/>
      <c r="CT123" s="115"/>
      <c r="CU123" s="115"/>
      <c r="CV123" s="115"/>
      <c r="CW123" s="115"/>
      <c r="CX123" s="115"/>
      <c r="CY123" s="115"/>
      <c r="CZ123" s="115"/>
      <c r="DA123" s="115"/>
      <c r="DB123" s="115"/>
      <c r="DC123" s="115"/>
      <c r="DD123" s="115"/>
      <c r="DE123" s="115"/>
      <c r="DF123" s="115"/>
      <c r="DG123" s="115"/>
    </row>
    <row r="124" spans="3:111" ht="15" hidden="1" customHeight="1">
      <c r="C124" s="114" t="s">
        <v>84</v>
      </c>
      <c r="D124" s="183" t="e">
        <f>+D111+D114+D120</f>
        <v>#VALUE!</v>
      </c>
      <c r="E124" s="183" t="e">
        <f t="shared" ref="E124:K124" si="152">+E111+E114+E120</f>
        <v>#VALUE!</v>
      </c>
      <c r="F124" s="183" t="e">
        <f t="shared" si="152"/>
        <v>#VALUE!</v>
      </c>
      <c r="G124" s="183" t="e">
        <f t="shared" si="152"/>
        <v>#VALUE!</v>
      </c>
      <c r="H124" s="183">
        <f t="shared" si="152"/>
        <v>22580</v>
      </c>
      <c r="I124" s="183">
        <f t="shared" si="152"/>
        <v>26350</v>
      </c>
      <c r="J124" s="183">
        <f t="shared" si="152"/>
        <v>57690</v>
      </c>
      <c r="K124" s="183">
        <f t="shared" si="152"/>
        <v>73970</v>
      </c>
      <c r="L124" s="67" t="e">
        <f>+L111+L114+L120</f>
        <v>#VALUE!</v>
      </c>
      <c r="M124" s="67" t="e">
        <f t="shared" ref="M124:S124" si="153">+M111+M114+M120</f>
        <v>#VALUE!</v>
      </c>
      <c r="N124" s="67" t="e">
        <f t="shared" si="153"/>
        <v>#VALUE!</v>
      </c>
      <c r="O124" s="67" t="e">
        <f t="shared" si="153"/>
        <v>#VALUE!</v>
      </c>
      <c r="P124" s="67">
        <f t="shared" si="153"/>
        <v>22580</v>
      </c>
      <c r="Q124" s="67">
        <f t="shared" si="153"/>
        <v>26350</v>
      </c>
      <c r="R124" s="67">
        <f t="shared" si="153"/>
        <v>57690</v>
      </c>
      <c r="S124" s="67">
        <f t="shared" si="153"/>
        <v>73970</v>
      </c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  <c r="AF124" s="18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183"/>
      <c r="AT124" s="183"/>
      <c r="AU124" s="183"/>
      <c r="AV124" s="183"/>
      <c r="AW124" s="183"/>
      <c r="AX124" s="183"/>
      <c r="AY124" s="183"/>
      <c r="AZ124" s="183"/>
      <c r="BA124" s="183"/>
      <c r="BB124" s="183"/>
      <c r="BC124" s="183"/>
      <c r="BD124" s="183"/>
      <c r="BE124" s="183"/>
      <c r="BF124" s="183"/>
      <c r="BG124" s="183"/>
      <c r="BH124" s="183"/>
      <c r="BI124" s="183"/>
      <c r="BJ124" s="183"/>
      <c r="BK124" s="183"/>
      <c r="BL124" s="183"/>
      <c r="BM124" s="183"/>
      <c r="BN124" s="183"/>
      <c r="BO124" s="183"/>
      <c r="BP124" s="183"/>
      <c r="BQ124" s="183"/>
      <c r="BR124" s="183"/>
      <c r="BS124" s="183"/>
      <c r="BT124" s="183"/>
      <c r="BU124" s="183"/>
      <c r="BV124" s="183"/>
      <c r="BW124" s="183"/>
      <c r="BX124" s="183"/>
      <c r="BY124" s="183"/>
      <c r="BZ124" s="183"/>
      <c r="CA124" s="183"/>
      <c r="CB124" s="183"/>
      <c r="CC124" s="183"/>
      <c r="CD124" s="183"/>
      <c r="CE124" s="183"/>
      <c r="CF124" s="183"/>
      <c r="CG124" s="183"/>
      <c r="CH124" s="183"/>
      <c r="CI124" s="183"/>
      <c r="CJ124" s="183"/>
      <c r="CK124" s="183"/>
      <c r="CL124" s="183"/>
      <c r="CM124" s="183"/>
      <c r="CN124" s="183"/>
      <c r="CO124" s="183"/>
      <c r="CP124" s="183"/>
      <c r="CQ124" s="183"/>
      <c r="CR124" s="183"/>
      <c r="CS124" s="183"/>
      <c r="CT124" s="183"/>
      <c r="CU124" s="183"/>
      <c r="CV124" s="183"/>
      <c r="CW124" s="183"/>
      <c r="CX124" s="183"/>
      <c r="CY124" s="183"/>
      <c r="CZ124" s="183"/>
      <c r="DA124" s="183"/>
      <c r="DB124" s="183"/>
      <c r="DC124" s="183"/>
      <c r="DD124" s="183"/>
      <c r="DE124" s="183"/>
      <c r="DF124" s="183"/>
      <c r="DG124" s="183"/>
    </row>
    <row r="125" spans="3:111" ht="15" hidden="1" customHeight="1">
      <c r="D125" s="180"/>
      <c r="E125" s="180"/>
      <c r="F125" s="180"/>
      <c r="G125" s="180"/>
      <c r="H125" s="180"/>
      <c r="I125" s="180"/>
      <c r="J125" s="180"/>
      <c r="K125" s="180"/>
      <c r="L125" s="65"/>
      <c r="M125" s="65"/>
      <c r="N125" s="65"/>
      <c r="O125" s="65"/>
      <c r="P125" s="65"/>
      <c r="Q125" s="65"/>
      <c r="R125" s="65"/>
      <c r="S125" s="65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  <c r="AS125" s="181"/>
      <c r="AT125" s="181"/>
      <c r="AU125" s="181"/>
      <c r="AV125" s="181"/>
      <c r="AW125" s="181"/>
      <c r="AX125" s="181"/>
      <c r="AY125" s="181"/>
      <c r="AZ125" s="181"/>
      <c r="BA125" s="181"/>
      <c r="BB125" s="181"/>
      <c r="BC125" s="181"/>
      <c r="BD125" s="181"/>
      <c r="BE125" s="181"/>
      <c r="BF125" s="181"/>
      <c r="BG125" s="181"/>
      <c r="BH125" s="181"/>
      <c r="BI125" s="181"/>
      <c r="BJ125" s="181"/>
      <c r="BK125" s="181"/>
      <c r="BL125" s="181"/>
      <c r="BM125" s="181"/>
      <c r="BN125" s="181"/>
      <c r="BO125" s="181"/>
      <c r="BP125" s="181"/>
      <c r="BQ125" s="181"/>
      <c r="BR125" s="181"/>
      <c r="BS125" s="181"/>
      <c r="BT125" s="181"/>
      <c r="BU125" s="181"/>
      <c r="BV125" s="181"/>
      <c r="BW125" s="181"/>
      <c r="BX125" s="181"/>
      <c r="BY125" s="181"/>
      <c r="BZ125" s="181"/>
      <c r="CA125" s="181"/>
      <c r="CB125" s="181"/>
      <c r="CC125" s="181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1"/>
      <c r="CQ125" s="181"/>
      <c r="CR125" s="181"/>
      <c r="CS125" s="181"/>
      <c r="CT125" s="181"/>
      <c r="CU125" s="181"/>
      <c r="CV125" s="181"/>
      <c r="CW125" s="181"/>
      <c r="CX125" s="181"/>
      <c r="CY125" s="181"/>
      <c r="CZ125" s="181"/>
      <c r="DA125" s="181"/>
      <c r="DB125" s="181"/>
      <c r="DC125" s="181"/>
      <c r="DD125" s="181"/>
      <c r="DE125" s="181"/>
      <c r="DF125" s="181"/>
      <c r="DG125" s="181"/>
    </row>
    <row r="126" spans="3:111" ht="15" hidden="1" customHeight="1">
      <c r="C126" s="114" t="s">
        <v>85</v>
      </c>
      <c r="D126" s="115"/>
      <c r="E126" s="115"/>
      <c r="F126" s="115"/>
      <c r="G126" s="115"/>
      <c r="H126" s="115"/>
      <c r="L126" s="29"/>
      <c r="M126" s="29"/>
      <c r="N126" s="29"/>
      <c r="O126" s="29"/>
      <c r="P126" s="29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15"/>
      <c r="BJ126" s="115"/>
      <c r="BK126" s="115"/>
      <c r="BL126" s="115"/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15"/>
      <c r="CB126" s="115"/>
      <c r="CC126" s="115"/>
      <c r="CD126" s="115"/>
      <c r="CE126" s="115"/>
      <c r="CF126" s="115"/>
      <c r="CG126" s="115"/>
      <c r="CH126" s="115"/>
      <c r="CI126" s="115"/>
      <c r="CJ126" s="115"/>
      <c r="CK126" s="115"/>
      <c r="CL126" s="115"/>
      <c r="CM126" s="115"/>
      <c r="CN126" s="115"/>
      <c r="CO126" s="115"/>
      <c r="CP126" s="115"/>
      <c r="CQ126" s="115"/>
      <c r="CR126" s="115"/>
      <c r="CS126" s="115"/>
      <c r="CT126" s="115"/>
      <c r="CU126" s="115"/>
      <c r="CV126" s="115"/>
      <c r="CW126" s="115"/>
      <c r="CX126" s="115"/>
      <c r="CY126" s="115"/>
      <c r="CZ126" s="115"/>
      <c r="DA126" s="115"/>
      <c r="DB126" s="115"/>
      <c r="DC126" s="115"/>
      <c r="DD126" s="115"/>
      <c r="DE126" s="115"/>
      <c r="DF126" s="115"/>
      <c r="DG126" s="115"/>
    </row>
    <row r="127" spans="3:111" ht="15" hidden="1" customHeight="1">
      <c r="C127" s="114" t="s">
        <v>73</v>
      </c>
      <c r="D127" s="180" t="str">
        <f t="shared" ref="D127:K127" si="154">IF(D16&lt;=0,"-",IF(D16&lt;=4,4,IF(D16&gt;4,8)))</f>
        <v>-</v>
      </c>
      <c r="E127" s="180" t="str">
        <f t="shared" si="154"/>
        <v>-</v>
      </c>
      <c r="F127" s="180" t="str">
        <f t="shared" si="154"/>
        <v>-</v>
      </c>
      <c r="G127" s="180" t="str">
        <f t="shared" si="154"/>
        <v>-</v>
      </c>
      <c r="H127" s="180" t="str">
        <f t="shared" si="154"/>
        <v>-</v>
      </c>
      <c r="I127" s="180" t="str">
        <f t="shared" si="154"/>
        <v>-</v>
      </c>
      <c r="J127" s="180" t="str">
        <f t="shared" si="154"/>
        <v>-</v>
      </c>
      <c r="K127" s="180" t="str">
        <f t="shared" si="154"/>
        <v>-</v>
      </c>
      <c r="L127" s="65" t="str">
        <f t="shared" ref="L127:S127" si="155">IF(L16&lt;=0,"-",IF(L16&lt;=4,4,IF(L16&gt;4,8)))</f>
        <v>-</v>
      </c>
      <c r="M127" s="65" t="str">
        <f t="shared" si="155"/>
        <v>-</v>
      </c>
      <c r="N127" s="65" t="str">
        <f t="shared" si="155"/>
        <v>-</v>
      </c>
      <c r="O127" s="65" t="str">
        <f t="shared" si="155"/>
        <v>-</v>
      </c>
      <c r="P127" s="65" t="str">
        <f t="shared" si="155"/>
        <v>-</v>
      </c>
      <c r="Q127" s="65" t="str">
        <f t="shared" si="155"/>
        <v>-</v>
      </c>
      <c r="R127" s="65" t="str">
        <f t="shared" si="155"/>
        <v>-</v>
      </c>
      <c r="S127" s="65" t="str">
        <f t="shared" si="155"/>
        <v>-</v>
      </c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1"/>
      <c r="AK127" s="181"/>
      <c r="AL127" s="181"/>
      <c r="AM127" s="181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1"/>
      <c r="AY127" s="181"/>
      <c r="AZ127" s="181"/>
      <c r="BA127" s="181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1"/>
      <c r="BN127" s="181"/>
      <c r="BO127" s="181"/>
      <c r="BP127" s="181"/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1"/>
      <c r="CA127" s="181"/>
      <c r="CB127" s="181"/>
      <c r="CC127" s="181"/>
      <c r="CD127" s="181"/>
      <c r="CE127" s="181"/>
      <c r="CF127" s="181"/>
      <c r="CG127" s="181"/>
      <c r="CH127" s="181"/>
      <c r="CI127" s="181"/>
      <c r="CJ127" s="181"/>
      <c r="CK127" s="181"/>
      <c r="CL127" s="181"/>
      <c r="CM127" s="181"/>
      <c r="CN127" s="181"/>
      <c r="CO127" s="181"/>
      <c r="CP127" s="181"/>
      <c r="CQ127" s="181"/>
      <c r="CR127" s="181"/>
      <c r="CS127" s="181"/>
      <c r="CT127" s="181"/>
      <c r="CU127" s="181"/>
      <c r="CV127" s="181"/>
      <c r="CW127" s="181"/>
      <c r="CX127" s="181"/>
      <c r="CY127" s="181"/>
      <c r="CZ127" s="181"/>
      <c r="DA127" s="181"/>
      <c r="DB127" s="181"/>
      <c r="DC127" s="181"/>
      <c r="DD127" s="181"/>
      <c r="DE127" s="181"/>
      <c r="DF127" s="181"/>
      <c r="DG127" s="181"/>
    </row>
    <row r="128" spans="3:111" ht="15" hidden="1" customHeight="1">
      <c r="C128" s="114" t="s">
        <v>74</v>
      </c>
      <c r="D128" s="115" t="e">
        <f>VALUE(CONCATENATE(D174,D127))</f>
        <v>#VALUE!</v>
      </c>
      <c r="E128" s="115" t="e">
        <f t="shared" ref="E128:K128" si="156">VALUE(CONCATENATE(E174,E127))</f>
        <v>#VALUE!</v>
      </c>
      <c r="F128" s="115" t="e">
        <f t="shared" si="156"/>
        <v>#VALUE!</v>
      </c>
      <c r="G128" s="115" t="e">
        <f t="shared" si="156"/>
        <v>#VALUE!</v>
      </c>
      <c r="H128" s="115" t="e">
        <f t="shared" si="156"/>
        <v>#VALUE!</v>
      </c>
      <c r="I128" s="115" t="e">
        <f t="shared" si="156"/>
        <v>#VALUE!</v>
      </c>
      <c r="J128" s="115" t="e">
        <f t="shared" si="156"/>
        <v>#VALUE!</v>
      </c>
      <c r="K128" s="115" t="e">
        <f t="shared" si="156"/>
        <v>#VALUE!</v>
      </c>
      <c r="L128" s="29" t="e">
        <f>VALUE(CONCATENATE(L174,L127))</f>
        <v>#VALUE!</v>
      </c>
      <c r="M128" s="29" t="e">
        <f t="shared" ref="M128:S128" si="157">VALUE(CONCATENATE(M174,M127))</f>
        <v>#VALUE!</v>
      </c>
      <c r="N128" s="29" t="e">
        <f t="shared" si="157"/>
        <v>#VALUE!</v>
      </c>
      <c r="O128" s="29" t="e">
        <f t="shared" si="157"/>
        <v>#VALUE!</v>
      </c>
      <c r="P128" s="29" t="e">
        <f t="shared" si="157"/>
        <v>#VALUE!</v>
      </c>
      <c r="Q128" s="29" t="e">
        <f t="shared" si="157"/>
        <v>#VALUE!</v>
      </c>
      <c r="R128" s="29" t="e">
        <f t="shared" si="157"/>
        <v>#VALUE!</v>
      </c>
      <c r="S128" s="29" t="e">
        <f t="shared" si="157"/>
        <v>#VALUE!</v>
      </c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5"/>
      <c r="BK128" s="115"/>
      <c r="BL128" s="115"/>
      <c r="BM128" s="115"/>
      <c r="BN128" s="115"/>
      <c r="BO128" s="115"/>
      <c r="BP128" s="115"/>
      <c r="BQ128" s="115"/>
      <c r="BR128" s="115"/>
      <c r="BS128" s="115"/>
      <c r="BT128" s="115"/>
      <c r="BU128" s="115"/>
      <c r="BV128" s="115"/>
      <c r="BW128" s="115"/>
      <c r="BX128" s="115"/>
      <c r="BY128" s="115"/>
      <c r="BZ128" s="115"/>
      <c r="CA128" s="115"/>
      <c r="CB128" s="115"/>
      <c r="CC128" s="115"/>
      <c r="CD128" s="115"/>
      <c r="CE128" s="115"/>
      <c r="CF128" s="115"/>
      <c r="CG128" s="115"/>
      <c r="CH128" s="115"/>
      <c r="CI128" s="115"/>
      <c r="CJ128" s="115"/>
      <c r="CK128" s="115"/>
      <c r="CL128" s="115"/>
      <c r="CM128" s="115"/>
      <c r="CN128" s="115"/>
      <c r="CO128" s="115"/>
      <c r="CP128" s="115"/>
      <c r="CQ128" s="115"/>
      <c r="CR128" s="115"/>
      <c r="CS128" s="115"/>
      <c r="CT128" s="115"/>
      <c r="CU128" s="115"/>
      <c r="CV128" s="115"/>
      <c r="CW128" s="115"/>
      <c r="CX128" s="115"/>
      <c r="CY128" s="115"/>
      <c r="CZ128" s="115"/>
      <c r="DA128" s="115"/>
      <c r="DB128" s="115"/>
      <c r="DC128" s="115"/>
      <c r="DD128" s="115"/>
      <c r="DE128" s="115"/>
      <c r="DF128" s="115"/>
      <c r="DG128" s="115"/>
    </row>
    <row r="129" spans="3:111" ht="15" hidden="1" customHeight="1">
      <c r="C129" s="114" t="s">
        <v>75</v>
      </c>
      <c r="D129" s="115">
        <f t="shared" ref="D129:K129" si="158">CEILING(D16,1)</f>
        <v>0</v>
      </c>
      <c r="E129" s="115">
        <f t="shared" si="158"/>
        <v>0</v>
      </c>
      <c r="F129" s="115">
        <f t="shared" si="158"/>
        <v>0</v>
      </c>
      <c r="G129" s="115">
        <f t="shared" si="158"/>
        <v>0</v>
      </c>
      <c r="H129" s="115">
        <f t="shared" si="158"/>
        <v>0</v>
      </c>
      <c r="I129" s="115">
        <f t="shared" si="158"/>
        <v>0</v>
      </c>
      <c r="J129" s="115">
        <f t="shared" si="158"/>
        <v>0</v>
      </c>
      <c r="K129" s="115">
        <f t="shared" si="158"/>
        <v>0</v>
      </c>
      <c r="L129" s="29">
        <f t="shared" ref="L129:S129" si="159">CEILING(L16,1)</f>
        <v>0</v>
      </c>
      <c r="M129" s="29">
        <f t="shared" si="159"/>
        <v>0</v>
      </c>
      <c r="N129" s="29">
        <f t="shared" si="159"/>
        <v>0</v>
      </c>
      <c r="O129" s="29">
        <f t="shared" si="159"/>
        <v>0</v>
      </c>
      <c r="P129" s="29">
        <f t="shared" si="159"/>
        <v>0</v>
      </c>
      <c r="Q129" s="29">
        <f t="shared" si="159"/>
        <v>0</v>
      </c>
      <c r="R129" s="29">
        <f t="shared" si="159"/>
        <v>0</v>
      </c>
      <c r="S129" s="29">
        <f t="shared" si="159"/>
        <v>0</v>
      </c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  <c r="BI129" s="115"/>
      <c r="BJ129" s="115"/>
      <c r="BK129" s="115"/>
      <c r="BL129" s="115"/>
      <c r="BM129" s="115"/>
      <c r="BN129" s="115"/>
      <c r="BO129" s="115"/>
      <c r="BP129" s="115"/>
      <c r="BQ129" s="115"/>
      <c r="BR129" s="115"/>
      <c r="BS129" s="115"/>
      <c r="BT129" s="115"/>
      <c r="BU129" s="115"/>
      <c r="BV129" s="115"/>
      <c r="BW129" s="115"/>
      <c r="BX129" s="115"/>
      <c r="BY129" s="115"/>
      <c r="BZ129" s="115"/>
      <c r="CA129" s="115"/>
      <c r="CB129" s="115"/>
      <c r="CC129" s="115"/>
      <c r="CD129" s="115"/>
      <c r="CE129" s="115"/>
      <c r="CF129" s="115"/>
      <c r="CG129" s="115"/>
      <c r="CH129" s="115"/>
      <c r="CI129" s="115"/>
      <c r="CJ129" s="115"/>
      <c r="CK129" s="115"/>
      <c r="CL129" s="115"/>
      <c r="CM129" s="115"/>
      <c r="CN129" s="115"/>
      <c r="CO129" s="115"/>
      <c r="CP129" s="115"/>
      <c r="CQ129" s="115"/>
      <c r="CR129" s="115"/>
      <c r="CS129" s="115"/>
      <c r="CT129" s="115"/>
      <c r="CU129" s="115"/>
      <c r="CV129" s="115"/>
      <c r="CW129" s="115"/>
      <c r="CX129" s="115"/>
      <c r="CY129" s="115"/>
      <c r="CZ129" s="115"/>
      <c r="DA129" s="115"/>
      <c r="DB129" s="115"/>
      <c r="DC129" s="115"/>
      <c r="DD129" s="115"/>
      <c r="DE129" s="115"/>
      <c r="DF129" s="115"/>
      <c r="DG129" s="115"/>
    </row>
    <row r="130" spans="3:111" ht="15" hidden="1" customHeight="1">
      <c r="C130" s="114" t="s">
        <v>76</v>
      </c>
      <c r="D130" s="115">
        <f t="shared" ref="D130:K130" si="160">CEILING(D17,10)</f>
        <v>0</v>
      </c>
      <c r="E130" s="115">
        <f t="shared" si="160"/>
        <v>0</v>
      </c>
      <c r="F130" s="115">
        <f t="shared" si="160"/>
        <v>0</v>
      </c>
      <c r="G130" s="115">
        <f t="shared" si="160"/>
        <v>0</v>
      </c>
      <c r="H130" s="115">
        <f t="shared" si="160"/>
        <v>0</v>
      </c>
      <c r="I130" s="115">
        <f t="shared" si="160"/>
        <v>0</v>
      </c>
      <c r="J130" s="115">
        <f t="shared" si="160"/>
        <v>0</v>
      </c>
      <c r="K130" s="115">
        <f t="shared" si="160"/>
        <v>0</v>
      </c>
      <c r="L130" s="29">
        <f t="shared" ref="L130:S130" si="161">CEILING(L17,10)</f>
        <v>0</v>
      </c>
      <c r="M130" s="29">
        <f t="shared" si="161"/>
        <v>0</v>
      </c>
      <c r="N130" s="29">
        <f t="shared" si="161"/>
        <v>0</v>
      </c>
      <c r="O130" s="29">
        <f t="shared" si="161"/>
        <v>0</v>
      </c>
      <c r="P130" s="29">
        <f t="shared" si="161"/>
        <v>0</v>
      </c>
      <c r="Q130" s="29">
        <f t="shared" si="161"/>
        <v>0</v>
      </c>
      <c r="R130" s="29">
        <f t="shared" si="161"/>
        <v>0</v>
      </c>
      <c r="S130" s="29">
        <f t="shared" si="161"/>
        <v>0</v>
      </c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  <c r="BI130" s="115"/>
      <c r="BJ130" s="115"/>
      <c r="BK130" s="115"/>
      <c r="BL130" s="115"/>
      <c r="BM130" s="115"/>
      <c r="BN130" s="115"/>
      <c r="BO130" s="115"/>
      <c r="BP130" s="115"/>
      <c r="BQ130" s="115"/>
      <c r="BR130" s="115"/>
      <c r="BS130" s="115"/>
      <c r="BT130" s="115"/>
      <c r="BU130" s="115"/>
      <c r="BV130" s="115"/>
      <c r="BW130" s="115"/>
      <c r="BX130" s="115"/>
      <c r="BY130" s="115"/>
      <c r="BZ130" s="115"/>
      <c r="CA130" s="115"/>
      <c r="CB130" s="115"/>
      <c r="CC130" s="115"/>
      <c r="CD130" s="115"/>
      <c r="CE130" s="115"/>
      <c r="CF130" s="115"/>
      <c r="CG130" s="115"/>
      <c r="CH130" s="115"/>
      <c r="CI130" s="115"/>
      <c r="CJ130" s="115"/>
      <c r="CK130" s="115"/>
      <c r="CL130" s="115"/>
      <c r="CM130" s="115"/>
      <c r="CN130" s="115"/>
      <c r="CO130" s="115"/>
      <c r="CP130" s="115"/>
      <c r="CQ130" s="115"/>
      <c r="CR130" s="115"/>
      <c r="CS130" s="115"/>
      <c r="CT130" s="115"/>
      <c r="CU130" s="115"/>
      <c r="CV130" s="115"/>
      <c r="CW130" s="115"/>
      <c r="CX130" s="115"/>
      <c r="CY130" s="115"/>
      <c r="CZ130" s="115"/>
      <c r="DA130" s="115"/>
      <c r="DB130" s="115"/>
      <c r="DC130" s="115"/>
      <c r="DD130" s="115"/>
      <c r="DE130" s="115"/>
      <c r="DF130" s="115"/>
      <c r="DG130" s="115"/>
    </row>
    <row r="131" spans="3:111" ht="15" hidden="1" customHeight="1">
      <c r="C131" s="114" t="s">
        <v>77</v>
      </c>
      <c r="D131" s="115" t="str">
        <f>IF(D173=1,"1",IF(D173=2,"2",IF(D173=3,"2",IF(D173=4,"2"))))</f>
        <v>1</v>
      </c>
      <c r="E131" s="115" t="str">
        <f t="shared" ref="E131:K131" si="162">IF(E173=1,"1",IF(E173=2,"2",IF(E173=3,"2",IF(E173=4,"2"))))</f>
        <v>2</v>
      </c>
      <c r="F131" s="115" t="str">
        <f t="shared" si="162"/>
        <v>2</v>
      </c>
      <c r="G131" s="115" t="str">
        <f t="shared" si="162"/>
        <v>2</v>
      </c>
      <c r="H131" s="115" t="str">
        <f t="shared" si="162"/>
        <v>1</v>
      </c>
      <c r="I131" s="115" t="str">
        <f t="shared" si="162"/>
        <v>2</v>
      </c>
      <c r="J131" s="115" t="str">
        <f t="shared" si="162"/>
        <v>2</v>
      </c>
      <c r="K131" s="115" t="str">
        <f t="shared" si="162"/>
        <v>2</v>
      </c>
      <c r="L131" s="29" t="str">
        <f>IF(L173=1,"1",IF(L173=2,"2",IF(L173=3,"2",IF(L173=4,"2"))))</f>
        <v>1</v>
      </c>
      <c r="M131" s="29" t="str">
        <f t="shared" ref="M131:S131" si="163">IF(M173=1,"1",IF(M173=2,"2",IF(M173=3,"2",IF(M173=4,"2"))))</f>
        <v>2</v>
      </c>
      <c r="N131" s="29" t="str">
        <f t="shared" si="163"/>
        <v>2</v>
      </c>
      <c r="O131" s="29" t="str">
        <f t="shared" si="163"/>
        <v>2</v>
      </c>
      <c r="P131" s="29" t="str">
        <f t="shared" si="163"/>
        <v>1</v>
      </c>
      <c r="Q131" s="29" t="str">
        <f t="shared" si="163"/>
        <v>2</v>
      </c>
      <c r="R131" s="29" t="str">
        <f t="shared" si="163"/>
        <v>2</v>
      </c>
      <c r="S131" s="29" t="str">
        <f t="shared" si="163"/>
        <v>2</v>
      </c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5"/>
      <c r="BK131" s="115"/>
      <c r="BL131" s="115"/>
      <c r="BM131" s="115"/>
      <c r="BN131" s="115"/>
      <c r="BO131" s="115"/>
      <c r="BP131" s="115"/>
      <c r="BQ131" s="115"/>
      <c r="BR131" s="115"/>
      <c r="BS131" s="115"/>
      <c r="BT131" s="115"/>
      <c r="BU131" s="115"/>
      <c r="BV131" s="115"/>
      <c r="BW131" s="115"/>
      <c r="BX131" s="115"/>
      <c r="BY131" s="115"/>
      <c r="BZ131" s="115"/>
      <c r="CA131" s="115"/>
      <c r="CB131" s="115"/>
      <c r="CC131" s="115"/>
      <c r="CD131" s="115"/>
      <c r="CE131" s="115"/>
      <c r="CF131" s="115"/>
      <c r="CG131" s="115"/>
      <c r="CH131" s="115"/>
      <c r="CI131" s="115"/>
      <c r="CJ131" s="115"/>
      <c r="CK131" s="115"/>
      <c r="CL131" s="115"/>
      <c r="CM131" s="115"/>
      <c r="CN131" s="115"/>
      <c r="CO131" s="115"/>
      <c r="CP131" s="115"/>
      <c r="CQ131" s="115"/>
      <c r="CR131" s="115"/>
      <c r="CS131" s="115"/>
      <c r="CT131" s="115"/>
      <c r="CU131" s="115"/>
      <c r="CV131" s="115"/>
      <c r="CW131" s="115"/>
      <c r="CX131" s="115"/>
      <c r="CY131" s="115"/>
      <c r="CZ131" s="115"/>
      <c r="DA131" s="115"/>
      <c r="DB131" s="115"/>
      <c r="DC131" s="115"/>
      <c r="DD131" s="115"/>
      <c r="DE131" s="115"/>
      <c r="DF131" s="115"/>
      <c r="DG131" s="115"/>
    </row>
    <row r="132" spans="3:111" ht="15" hidden="1" customHeight="1">
      <c r="C132" s="114" t="s">
        <v>78</v>
      </c>
      <c r="D132" s="115" t="e">
        <f>VALUE(CONCATENATE(D131,D127))</f>
        <v>#VALUE!</v>
      </c>
      <c r="E132" s="115" t="e">
        <f t="shared" ref="E132:K132" si="164">VALUE(CONCATENATE(E131,E127))</f>
        <v>#VALUE!</v>
      </c>
      <c r="F132" s="115" t="e">
        <f t="shared" si="164"/>
        <v>#VALUE!</v>
      </c>
      <c r="G132" s="115" t="e">
        <f t="shared" si="164"/>
        <v>#VALUE!</v>
      </c>
      <c r="H132" s="115" t="e">
        <f t="shared" si="164"/>
        <v>#VALUE!</v>
      </c>
      <c r="I132" s="115" t="e">
        <f t="shared" si="164"/>
        <v>#VALUE!</v>
      </c>
      <c r="J132" s="115" t="e">
        <f t="shared" si="164"/>
        <v>#VALUE!</v>
      </c>
      <c r="K132" s="115" t="e">
        <f t="shared" si="164"/>
        <v>#VALUE!</v>
      </c>
      <c r="L132" s="29" t="e">
        <f>VALUE(CONCATENATE(L131,L127))</f>
        <v>#VALUE!</v>
      </c>
      <c r="M132" s="29" t="e">
        <f t="shared" ref="M132:S132" si="165">VALUE(CONCATENATE(M131,M127))</f>
        <v>#VALUE!</v>
      </c>
      <c r="N132" s="29" t="e">
        <f t="shared" si="165"/>
        <v>#VALUE!</v>
      </c>
      <c r="O132" s="29" t="e">
        <f t="shared" si="165"/>
        <v>#VALUE!</v>
      </c>
      <c r="P132" s="29" t="e">
        <f t="shared" si="165"/>
        <v>#VALUE!</v>
      </c>
      <c r="Q132" s="29" t="e">
        <f t="shared" si="165"/>
        <v>#VALUE!</v>
      </c>
      <c r="R132" s="29" t="e">
        <f t="shared" si="165"/>
        <v>#VALUE!</v>
      </c>
      <c r="S132" s="29" t="e">
        <f t="shared" si="165"/>
        <v>#VALUE!</v>
      </c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115"/>
      <c r="BO132" s="115"/>
      <c r="BP132" s="115"/>
      <c r="BQ132" s="115"/>
      <c r="BR132" s="115"/>
      <c r="BS132" s="115"/>
      <c r="BT132" s="115"/>
      <c r="BU132" s="115"/>
      <c r="BV132" s="115"/>
      <c r="BW132" s="115"/>
      <c r="BX132" s="115"/>
      <c r="BY132" s="115"/>
      <c r="BZ132" s="115"/>
      <c r="CA132" s="115"/>
      <c r="CB132" s="115"/>
      <c r="CC132" s="115"/>
      <c r="CD132" s="115"/>
      <c r="CE132" s="115"/>
      <c r="CF132" s="115"/>
      <c r="CG132" s="115"/>
      <c r="CH132" s="115"/>
      <c r="CI132" s="115"/>
      <c r="CJ132" s="115"/>
      <c r="CK132" s="115"/>
      <c r="CL132" s="115"/>
      <c r="CM132" s="115"/>
      <c r="CN132" s="115"/>
      <c r="CO132" s="115"/>
      <c r="CP132" s="115"/>
      <c r="CQ132" s="115"/>
      <c r="CR132" s="115"/>
      <c r="CS132" s="115"/>
      <c r="CT132" s="115"/>
      <c r="CU132" s="115"/>
      <c r="CV132" s="115"/>
      <c r="CW132" s="115"/>
      <c r="CX132" s="115"/>
      <c r="CY132" s="115"/>
      <c r="CZ132" s="115"/>
      <c r="DA132" s="115"/>
      <c r="DB132" s="115"/>
      <c r="DC132" s="115"/>
      <c r="DD132" s="115"/>
      <c r="DE132" s="115"/>
      <c r="DF132" s="115"/>
      <c r="DG132" s="115"/>
    </row>
    <row r="133" spans="3:111" ht="15" hidden="1" customHeight="1">
      <c r="C133" s="114" t="s">
        <v>79</v>
      </c>
      <c r="D133" s="114" t="e">
        <f>IF(D16&gt;4,"8時間",IF(#REF!&lt;=4,"4時間"))</f>
        <v>#REF!</v>
      </c>
      <c r="E133" s="114" t="e">
        <f>IF(E16&gt;4,"8時間",IF(#REF!&lt;=4,"4時間"))</f>
        <v>#REF!</v>
      </c>
      <c r="F133" s="114" t="e">
        <f>IF(F16&gt;4,"8時間",IF(#REF!&lt;=4,"4時間"))</f>
        <v>#REF!</v>
      </c>
      <c r="G133" s="114" t="e">
        <f>IF(G16&gt;4,"8時間",IF(#REF!&lt;=4,"4時間"))</f>
        <v>#REF!</v>
      </c>
      <c r="H133" s="114" t="e">
        <f>IF(H16&gt;4,"8時間",IF(#REF!&lt;=4,"4時間"))</f>
        <v>#REF!</v>
      </c>
      <c r="I133" s="114" t="e">
        <f>IF(I16&gt;4,"8時間",IF(#REF!&lt;=4,"4時間"))</f>
        <v>#REF!</v>
      </c>
      <c r="J133" s="114" t="e">
        <f>IF(J16&gt;4,"8時間",IF(#REF!&lt;=4,"4時間"))</f>
        <v>#REF!</v>
      </c>
      <c r="K133" s="114" t="e">
        <f>IF(K16&gt;4,"8時間",IF(#REF!&lt;=4,"4時間"))</f>
        <v>#REF!</v>
      </c>
      <c r="L133" s="26" t="e">
        <f>IF(L16&gt;4,"8時間",IF(#REF!&lt;=4,"4時間"))</f>
        <v>#REF!</v>
      </c>
      <c r="M133" s="26" t="e">
        <f>IF(M16&gt;4,"8時間",IF(#REF!&lt;=4,"4時間"))</f>
        <v>#REF!</v>
      </c>
      <c r="N133" s="26" t="e">
        <f>IF(N16&gt;4,"8時間",IF(#REF!&lt;=4,"4時間"))</f>
        <v>#REF!</v>
      </c>
      <c r="O133" s="26" t="e">
        <f>IF(O16&gt;4,"8時間",IF(#REF!&lt;=4,"4時間"))</f>
        <v>#REF!</v>
      </c>
      <c r="P133" s="26" t="e">
        <f>IF(P16&gt;4,"8時間",IF(#REF!&lt;=4,"4時間"))</f>
        <v>#REF!</v>
      </c>
      <c r="Q133" s="26" t="e">
        <f>IF(Q16&gt;4,"8時間",IF(#REF!&lt;=4,"4時間"))</f>
        <v>#REF!</v>
      </c>
      <c r="R133" s="26" t="e">
        <f>IF(R16&gt;4,"8時間",IF(#REF!&lt;=4,"4時間"))</f>
        <v>#REF!</v>
      </c>
      <c r="S133" s="26" t="e">
        <f>IF(S16&gt;4,"8時間",IF(#REF!&lt;=4,"4時間"))</f>
        <v>#REF!</v>
      </c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14"/>
      <c r="CB133" s="114"/>
      <c r="CC133" s="114"/>
      <c r="CD133" s="114"/>
      <c r="CE133" s="114"/>
      <c r="CF133" s="114"/>
      <c r="CG133" s="114"/>
      <c r="CH133" s="114"/>
      <c r="CI133" s="114"/>
      <c r="CJ133" s="114"/>
      <c r="CK133" s="114"/>
      <c r="CL133" s="114"/>
      <c r="CM133" s="114"/>
      <c r="CN133" s="114"/>
      <c r="CO133" s="114"/>
      <c r="CP133" s="114"/>
      <c r="CQ133" s="114"/>
      <c r="CR133" s="114"/>
      <c r="CS133" s="114"/>
      <c r="CT133" s="114"/>
      <c r="CU133" s="114"/>
      <c r="CV133" s="114"/>
      <c r="CW133" s="114"/>
      <c r="CX133" s="114"/>
      <c r="CY133" s="114"/>
      <c r="CZ133" s="114"/>
      <c r="DA133" s="114"/>
      <c r="DB133" s="114"/>
      <c r="DC133" s="114"/>
      <c r="DD133" s="114"/>
      <c r="DE133" s="114"/>
      <c r="DF133" s="114"/>
      <c r="DG133" s="114"/>
    </row>
    <row r="134" spans="3:111" ht="15" hidden="1" customHeight="1">
      <c r="C134" s="114" t="s">
        <v>39</v>
      </c>
      <c r="D134" s="182" t="str">
        <f t="shared" ref="D134:K134" si="166">IFERROR(VLOOKUP(D128,$C$992:$F$1071,2,FALSE),"-")</f>
        <v>-</v>
      </c>
      <c r="E134" s="182" t="str">
        <f t="shared" si="166"/>
        <v>-</v>
      </c>
      <c r="F134" s="182" t="str">
        <f t="shared" si="166"/>
        <v>-</v>
      </c>
      <c r="G134" s="182" t="str">
        <f t="shared" si="166"/>
        <v>-</v>
      </c>
      <c r="H134" s="182" t="str">
        <f t="shared" si="166"/>
        <v>-</v>
      </c>
      <c r="I134" s="182" t="str">
        <f t="shared" si="166"/>
        <v>-</v>
      </c>
      <c r="J134" s="182" t="str">
        <f t="shared" si="166"/>
        <v>-</v>
      </c>
      <c r="K134" s="182" t="str">
        <f t="shared" si="166"/>
        <v>-</v>
      </c>
      <c r="L134" s="66" t="str">
        <f t="shared" ref="L134:S134" si="167">IFERROR(VLOOKUP(L128,$C$992:$F$1071,2,FALSE),"-")</f>
        <v>-</v>
      </c>
      <c r="M134" s="66" t="str">
        <f t="shared" si="167"/>
        <v>-</v>
      </c>
      <c r="N134" s="66" t="str">
        <f t="shared" si="167"/>
        <v>-</v>
      </c>
      <c r="O134" s="66" t="str">
        <f t="shared" si="167"/>
        <v>-</v>
      </c>
      <c r="P134" s="66" t="str">
        <f t="shared" si="167"/>
        <v>-</v>
      </c>
      <c r="Q134" s="66" t="str">
        <f t="shared" si="167"/>
        <v>-</v>
      </c>
      <c r="R134" s="66" t="str">
        <f t="shared" si="167"/>
        <v>-</v>
      </c>
      <c r="S134" s="66" t="str">
        <f t="shared" si="167"/>
        <v>-</v>
      </c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0"/>
      <c r="CH134" s="140"/>
      <c r="CI134" s="140"/>
      <c r="CJ134" s="140"/>
      <c r="CK134" s="140"/>
      <c r="CL134" s="140"/>
      <c r="CM134" s="140"/>
      <c r="CN134" s="140"/>
      <c r="CO134" s="140"/>
      <c r="CP134" s="140"/>
      <c r="CQ134" s="140"/>
      <c r="CR134" s="140"/>
      <c r="CS134" s="140"/>
      <c r="CT134" s="140"/>
      <c r="CU134" s="140"/>
      <c r="CV134" s="140"/>
      <c r="CW134" s="140"/>
      <c r="CX134" s="140"/>
      <c r="CY134" s="140"/>
      <c r="CZ134" s="140"/>
      <c r="DA134" s="140"/>
      <c r="DB134" s="140"/>
      <c r="DC134" s="140"/>
      <c r="DD134" s="140"/>
      <c r="DE134" s="140"/>
      <c r="DF134" s="140"/>
      <c r="DG134" s="140"/>
    </row>
    <row r="135" spans="3:111" ht="15" hidden="1" customHeight="1">
      <c r="C135" s="114" t="s">
        <v>80</v>
      </c>
      <c r="D135" s="182" t="str">
        <f t="shared" ref="D135:K135" si="168">IFERROR(VLOOKUP(D128,$C$992:$F$1071,3,FALSE),"-")</f>
        <v>-</v>
      </c>
      <c r="E135" s="182" t="str">
        <f t="shared" si="168"/>
        <v>-</v>
      </c>
      <c r="F135" s="182" t="str">
        <f t="shared" si="168"/>
        <v>-</v>
      </c>
      <c r="G135" s="182" t="str">
        <f t="shared" si="168"/>
        <v>-</v>
      </c>
      <c r="H135" s="182" t="str">
        <f t="shared" si="168"/>
        <v>-</v>
      </c>
      <c r="I135" s="182" t="str">
        <f t="shared" si="168"/>
        <v>-</v>
      </c>
      <c r="J135" s="182" t="str">
        <f t="shared" si="168"/>
        <v>-</v>
      </c>
      <c r="K135" s="182" t="str">
        <f t="shared" si="168"/>
        <v>-</v>
      </c>
      <c r="L135" s="66" t="str">
        <f t="shared" ref="L135:S135" si="169">IFERROR(VLOOKUP(L128,$C$992:$F$1071,3,FALSE),"-")</f>
        <v>-</v>
      </c>
      <c r="M135" s="66" t="str">
        <f t="shared" si="169"/>
        <v>-</v>
      </c>
      <c r="N135" s="66" t="str">
        <f t="shared" si="169"/>
        <v>-</v>
      </c>
      <c r="O135" s="66" t="str">
        <f t="shared" si="169"/>
        <v>-</v>
      </c>
      <c r="P135" s="66" t="str">
        <f t="shared" si="169"/>
        <v>-</v>
      </c>
      <c r="Q135" s="66" t="str">
        <f t="shared" si="169"/>
        <v>-</v>
      </c>
      <c r="R135" s="66" t="str">
        <f t="shared" si="169"/>
        <v>-</v>
      </c>
      <c r="S135" s="66" t="str">
        <f t="shared" si="169"/>
        <v>-</v>
      </c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  <c r="BJ135" s="140"/>
      <c r="BK135" s="140"/>
      <c r="BL135" s="140"/>
      <c r="BM135" s="140"/>
      <c r="BN135" s="140"/>
      <c r="BO135" s="140"/>
      <c r="BP135" s="140"/>
      <c r="BQ135" s="140"/>
      <c r="BR135" s="140"/>
      <c r="BS135" s="140"/>
      <c r="BT135" s="140"/>
      <c r="BU135" s="140"/>
      <c r="BV135" s="140"/>
      <c r="BW135" s="140"/>
      <c r="BX135" s="140"/>
      <c r="BY135" s="140"/>
      <c r="BZ135" s="140"/>
      <c r="CA135" s="140"/>
      <c r="CB135" s="140"/>
      <c r="CC135" s="140"/>
      <c r="CD135" s="140"/>
      <c r="CE135" s="140"/>
      <c r="CF135" s="140"/>
      <c r="CG135" s="140"/>
      <c r="CH135" s="140"/>
      <c r="CI135" s="140"/>
      <c r="CJ135" s="140"/>
      <c r="CK135" s="140"/>
      <c r="CL135" s="140"/>
      <c r="CM135" s="140"/>
      <c r="CN135" s="140"/>
      <c r="CO135" s="140"/>
      <c r="CP135" s="140"/>
      <c r="CQ135" s="140"/>
      <c r="CR135" s="140"/>
      <c r="CS135" s="140"/>
      <c r="CT135" s="140"/>
      <c r="CU135" s="140"/>
      <c r="CV135" s="140"/>
      <c r="CW135" s="140"/>
      <c r="CX135" s="140"/>
      <c r="CY135" s="140"/>
      <c r="CZ135" s="140"/>
      <c r="DA135" s="140"/>
      <c r="DB135" s="140"/>
      <c r="DC135" s="140"/>
      <c r="DD135" s="140"/>
      <c r="DE135" s="140"/>
      <c r="DF135" s="140"/>
      <c r="DG135" s="140"/>
    </row>
    <row r="136" spans="3:111" ht="15" hidden="1" customHeight="1">
      <c r="C136" s="114" t="s">
        <v>81</v>
      </c>
      <c r="D136" s="182" t="str">
        <f t="shared" ref="D136:K136" si="170">IFERROR(VLOOKUP(D128,$C$992:$F$1071,4,FALSE),"-")</f>
        <v>-</v>
      </c>
      <c r="E136" s="182" t="str">
        <f t="shared" si="170"/>
        <v>-</v>
      </c>
      <c r="F136" s="182" t="str">
        <f t="shared" si="170"/>
        <v>-</v>
      </c>
      <c r="G136" s="182" t="str">
        <f t="shared" si="170"/>
        <v>-</v>
      </c>
      <c r="H136" s="182" t="str">
        <f t="shared" si="170"/>
        <v>-</v>
      </c>
      <c r="I136" s="182" t="str">
        <f t="shared" si="170"/>
        <v>-</v>
      </c>
      <c r="J136" s="182" t="str">
        <f t="shared" si="170"/>
        <v>-</v>
      </c>
      <c r="K136" s="182" t="str">
        <f t="shared" si="170"/>
        <v>-</v>
      </c>
      <c r="L136" s="66" t="str">
        <f t="shared" ref="L136:S136" si="171">IFERROR(VLOOKUP(L128,$C$992:$F$1071,4,FALSE),"-")</f>
        <v>-</v>
      </c>
      <c r="M136" s="66" t="str">
        <f t="shared" si="171"/>
        <v>-</v>
      </c>
      <c r="N136" s="66" t="str">
        <f t="shared" si="171"/>
        <v>-</v>
      </c>
      <c r="O136" s="66" t="str">
        <f t="shared" si="171"/>
        <v>-</v>
      </c>
      <c r="P136" s="66" t="str">
        <f t="shared" si="171"/>
        <v>-</v>
      </c>
      <c r="Q136" s="66" t="str">
        <f t="shared" si="171"/>
        <v>-</v>
      </c>
      <c r="R136" s="66" t="str">
        <f t="shared" si="171"/>
        <v>-</v>
      </c>
      <c r="S136" s="66" t="str">
        <f t="shared" si="171"/>
        <v>-</v>
      </c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  <c r="BJ136" s="140"/>
      <c r="BK136" s="140"/>
      <c r="BL136" s="140"/>
      <c r="BM136" s="140"/>
      <c r="BN136" s="140"/>
      <c r="BO136" s="140"/>
      <c r="BP136" s="140"/>
      <c r="BQ136" s="140"/>
      <c r="BR136" s="140"/>
      <c r="BS136" s="140"/>
      <c r="BT136" s="140"/>
      <c r="BU136" s="140"/>
      <c r="BV136" s="140"/>
      <c r="BW136" s="140"/>
      <c r="BX136" s="140"/>
      <c r="BY136" s="140"/>
      <c r="BZ136" s="140"/>
      <c r="CA136" s="140"/>
      <c r="CB136" s="140"/>
      <c r="CC136" s="140"/>
      <c r="CD136" s="140"/>
      <c r="CE136" s="140"/>
      <c r="CF136" s="140"/>
      <c r="CG136" s="140"/>
      <c r="CH136" s="140"/>
      <c r="CI136" s="140"/>
      <c r="CJ136" s="140"/>
      <c r="CK136" s="140"/>
      <c r="CL136" s="140"/>
      <c r="CM136" s="140"/>
      <c r="CN136" s="140"/>
      <c r="CO136" s="140"/>
      <c r="CP136" s="140"/>
      <c r="CQ136" s="140"/>
      <c r="CR136" s="140"/>
      <c r="CS136" s="140"/>
      <c r="CT136" s="140"/>
      <c r="CU136" s="140"/>
      <c r="CV136" s="140"/>
      <c r="CW136" s="140"/>
      <c r="CX136" s="140"/>
      <c r="CY136" s="140"/>
      <c r="CZ136" s="140"/>
      <c r="DA136" s="140"/>
      <c r="DB136" s="140"/>
      <c r="DC136" s="140"/>
      <c r="DD136" s="140"/>
      <c r="DE136" s="140"/>
      <c r="DF136" s="140"/>
      <c r="DG136" s="140"/>
    </row>
    <row r="137" spans="3:111" ht="15" hidden="1" customHeight="1">
      <c r="C137" s="114" t="s">
        <v>41</v>
      </c>
      <c r="D137" s="114" t="str">
        <f>IFERROR(VLOOKUP(D109,$C$139:D142,D103),"-")</f>
        <v>-</v>
      </c>
      <c r="E137" s="114" t="str">
        <f>IFERROR(VLOOKUP(E109,$C$139:E142,E103),"-")</f>
        <v>-</v>
      </c>
      <c r="F137" s="114" t="str">
        <f>IFERROR(VLOOKUP(F109,$C$139:F142,F103),"-")</f>
        <v>-</v>
      </c>
      <c r="G137" s="114" t="str">
        <f>IFERROR(VLOOKUP(G109,$C$139:G142,G103),"-")</f>
        <v>-</v>
      </c>
      <c r="H137" s="114">
        <f>IFERROR(VLOOKUP(H109,$C$139:H142,H103),"-")</f>
        <v>0</v>
      </c>
      <c r="I137" s="114">
        <f>IFERROR(VLOOKUP(I109,$C$139:I142,I103),"-")</f>
        <v>0</v>
      </c>
      <c r="J137" s="114">
        <f>IFERROR(VLOOKUP(J109,$C$139:J142,J103),"-")</f>
        <v>0</v>
      </c>
      <c r="K137" s="114">
        <f>IFERROR(VLOOKUP(K109,$C$139:K142,K103),"-")</f>
        <v>0</v>
      </c>
      <c r="L137" s="26" t="str">
        <f>IFERROR(VLOOKUP(L109,$C$139:L142,L103),"-")</f>
        <v>-</v>
      </c>
      <c r="M137" s="26" t="str">
        <f>IFERROR(VLOOKUP(M109,$C$139:M142,M103),"-")</f>
        <v>-</v>
      </c>
      <c r="N137" s="26" t="str">
        <f>IFERROR(VLOOKUP(N109,$C$139:N142,N103),"-")</f>
        <v>-</v>
      </c>
      <c r="O137" s="26" t="str">
        <f>IFERROR(VLOOKUP(O109,$C$139:O142,O103),"-")</f>
        <v>-</v>
      </c>
      <c r="P137" s="26">
        <f>IFERROR(VLOOKUP(P109,$C$139:P142,P103),"-")</f>
        <v>0</v>
      </c>
      <c r="Q137" s="26">
        <f>IFERROR(VLOOKUP(Q109,$C$139:Q142,Q103),"-")</f>
        <v>0</v>
      </c>
      <c r="R137" s="26">
        <f>IFERROR(VLOOKUP(R109,$C$139:R142,R103),"-")</f>
        <v>0</v>
      </c>
      <c r="S137" s="26">
        <f>IFERROR(VLOOKUP(S109,$C$139:S142,S103),"-")</f>
        <v>0</v>
      </c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114"/>
      <c r="BC137" s="114"/>
      <c r="BD137" s="114"/>
      <c r="BE137" s="114"/>
      <c r="BF137" s="114"/>
      <c r="BG137" s="114"/>
      <c r="BH137" s="114"/>
      <c r="BI137" s="114"/>
      <c r="BJ137" s="114"/>
      <c r="BK137" s="114"/>
      <c r="BL137" s="114"/>
      <c r="BM137" s="114"/>
      <c r="BN137" s="114"/>
      <c r="BO137" s="114"/>
      <c r="BP137" s="114"/>
      <c r="BQ137" s="114"/>
      <c r="BR137" s="114"/>
      <c r="BS137" s="114"/>
      <c r="BT137" s="114"/>
      <c r="BU137" s="114"/>
      <c r="BV137" s="114"/>
      <c r="BW137" s="114"/>
      <c r="BX137" s="114"/>
      <c r="BY137" s="114"/>
      <c r="BZ137" s="114"/>
      <c r="CA137" s="114"/>
      <c r="CB137" s="114"/>
      <c r="CC137" s="114"/>
      <c r="CD137" s="114"/>
      <c r="CE137" s="114"/>
      <c r="CF137" s="114"/>
      <c r="CG137" s="114"/>
      <c r="CH137" s="114"/>
      <c r="CI137" s="114"/>
      <c r="CJ137" s="114"/>
      <c r="CK137" s="114"/>
      <c r="CL137" s="114"/>
      <c r="CM137" s="114"/>
      <c r="CN137" s="114"/>
      <c r="CO137" s="114"/>
      <c r="CP137" s="114"/>
      <c r="CQ137" s="114"/>
      <c r="CR137" s="114"/>
      <c r="CS137" s="114"/>
      <c r="CT137" s="114"/>
      <c r="CU137" s="114"/>
      <c r="CV137" s="114"/>
      <c r="CW137" s="114"/>
      <c r="CX137" s="114"/>
      <c r="CY137" s="114"/>
      <c r="CZ137" s="114"/>
      <c r="DA137" s="114"/>
      <c r="DB137" s="114"/>
      <c r="DC137" s="114"/>
      <c r="DD137" s="114"/>
      <c r="DE137" s="114"/>
      <c r="DF137" s="114"/>
      <c r="DG137" s="114"/>
    </row>
    <row r="138" spans="3:111" ht="15" hidden="1" customHeight="1">
      <c r="C138" s="114" t="s">
        <v>82</v>
      </c>
      <c r="I138" s="113"/>
      <c r="J138" s="113"/>
      <c r="K138" s="113"/>
      <c r="Q138" s="7"/>
      <c r="R138" s="7"/>
      <c r="S138" s="7"/>
    </row>
    <row r="139" spans="3:111" ht="15" hidden="1" customHeight="1">
      <c r="C139" s="114">
        <v>14</v>
      </c>
      <c r="D139" s="114">
        <f>IF(50&gt;=D130,0,(D130-50)/10*D135)</f>
        <v>0</v>
      </c>
      <c r="E139" s="114">
        <f t="shared" ref="E139:K139" si="172">IF(50&gt;=E130,0,(E130-50)/10*E135)</f>
        <v>0</v>
      </c>
      <c r="F139" s="114">
        <f t="shared" si="172"/>
        <v>0</v>
      </c>
      <c r="G139" s="114">
        <f t="shared" si="172"/>
        <v>0</v>
      </c>
      <c r="H139" s="114">
        <f t="shared" si="172"/>
        <v>0</v>
      </c>
      <c r="I139" s="114">
        <f t="shared" si="172"/>
        <v>0</v>
      </c>
      <c r="J139" s="114">
        <f t="shared" si="172"/>
        <v>0</v>
      </c>
      <c r="K139" s="114">
        <f t="shared" si="172"/>
        <v>0</v>
      </c>
      <c r="L139" s="26">
        <f>IF(50&gt;=L130,0,(L130-50)/10*L135)</f>
        <v>0</v>
      </c>
      <c r="M139" s="26">
        <f t="shared" ref="M139:S139" si="173">IF(50&gt;=M130,0,(M130-50)/10*M135)</f>
        <v>0</v>
      </c>
      <c r="N139" s="26">
        <f t="shared" si="173"/>
        <v>0</v>
      </c>
      <c r="O139" s="26">
        <f t="shared" si="173"/>
        <v>0</v>
      </c>
      <c r="P139" s="26">
        <f t="shared" si="173"/>
        <v>0</v>
      </c>
      <c r="Q139" s="26">
        <f t="shared" si="173"/>
        <v>0</v>
      </c>
      <c r="R139" s="26">
        <f t="shared" si="173"/>
        <v>0</v>
      </c>
      <c r="S139" s="26">
        <f t="shared" si="173"/>
        <v>0</v>
      </c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  <c r="BF139" s="114"/>
      <c r="BG139" s="114"/>
      <c r="BH139" s="114"/>
      <c r="BI139" s="114"/>
      <c r="BJ139" s="114"/>
      <c r="BK139" s="114"/>
      <c r="BL139" s="114"/>
      <c r="BM139" s="114"/>
      <c r="BN139" s="114"/>
      <c r="BO139" s="114"/>
      <c r="BP139" s="114"/>
      <c r="BQ139" s="114"/>
      <c r="BR139" s="114"/>
      <c r="BS139" s="114"/>
      <c r="BT139" s="114"/>
      <c r="BU139" s="114"/>
      <c r="BV139" s="114"/>
      <c r="BW139" s="114"/>
      <c r="BX139" s="114"/>
      <c r="BY139" s="114"/>
      <c r="BZ139" s="114"/>
      <c r="CA139" s="114"/>
      <c r="CB139" s="114"/>
      <c r="CC139" s="114"/>
      <c r="CD139" s="114"/>
      <c r="CE139" s="114"/>
      <c r="CF139" s="114"/>
      <c r="CG139" s="114"/>
      <c r="CH139" s="114"/>
      <c r="CI139" s="114"/>
      <c r="CJ139" s="114"/>
      <c r="CK139" s="114"/>
      <c r="CL139" s="114"/>
      <c r="CM139" s="114"/>
      <c r="CN139" s="114"/>
      <c r="CO139" s="114"/>
      <c r="CP139" s="114"/>
      <c r="CQ139" s="114"/>
      <c r="CR139" s="114"/>
      <c r="CS139" s="114"/>
      <c r="CT139" s="114"/>
      <c r="CU139" s="114"/>
      <c r="CV139" s="114"/>
      <c r="CW139" s="114"/>
      <c r="CX139" s="114"/>
      <c r="CY139" s="114"/>
      <c r="CZ139" s="114"/>
      <c r="DA139" s="114"/>
      <c r="DB139" s="114"/>
      <c r="DC139" s="114"/>
      <c r="DD139" s="114"/>
      <c r="DE139" s="114"/>
      <c r="DF139" s="114"/>
      <c r="DG139" s="114"/>
    </row>
    <row r="140" spans="3:111" ht="15" hidden="1" customHeight="1">
      <c r="C140" s="114">
        <v>18</v>
      </c>
      <c r="D140" s="114">
        <f>IF(100&gt;=D130,0,(D130-100)/10*D135)</f>
        <v>0</v>
      </c>
      <c r="E140" s="114">
        <f t="shared" ref="E140:K140" si="174">IF(100&gt;=E130,0,(E130-100)/10*E135)</f>
        <v>0</v>
      </c>
      <c r="F140" s="114">
        <f t="shared" si="174"/>
        <v>0</v>
      </c>
      <c r="G140" s="114">
        <f t="shared" si="174"/>
        <v>0</v>
      </c>
      <c r="H140" s="114">
        <f t="shared" si="174"/>
        <v>0</v>
      </c>
      <c r="I140" s="114">
        <f t="shared" si="174"/>
        <v>0</v>
      </c>
      <c r="J140" s="114">
        <f t="shared" si="174"/>
        <v>0</v>
      </c>
      <c r="K140" s="114">
        <f t="shared" si="174"/>
        <v>0</v>
      </c>
      <c r="L140" s="26">
        <f>IF(100&gt;=L130,0,(L130-100)/10*L135)</f>
        <v>0</v>
      </c>
      <c r="M140" s="26">
        <f t="shared" ref="M140:S140" si="175">IF(100&gt;=M130,0,(M130-100)/10*M135)</f>
        <v>0</v>
      </c>
      <c r="N140" s="26">
        <f t="shared" si="175"/>
        <v>0</v>
      </c>
      <c r="O140" s="26">
        <f t="shared" si="175"/>
        <v>0</v>
      </c>
      <c r="P140" s="26">
        <f t="shared" si="175"/>
        <v>0</v>
      </c>
      <c r="Q140" s="26">
        <f t="shared" si="175"/>
        <v>0</v>
      </c>
      <c r="R140" s="26">
        <f t="shared" si="175"/>
        <v>0</v>
      </c>
      <c r="S140" s="26">
        <f t="shared" si="175"/>
        <v>0</v>
      </c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114"/>
      <c r="BG140" s="114"/>
      <c r="BH140" s="114"/>
      <c r="BI140" s="114"/>
      <c r="BJ140" s="114"/>
      <c r="BK140" s="114"/>
      <c r="BL140" s="114"/>
      <c r="BM140" s="114"/>
      <c r="BN140" s="114"/>
      <c r="BO140" s="114"/>
      <c r="BP140" s="114"/>
      <c r="BQ140" s="114"/>
      <c r="BR140" s="114"/>
      <c r="BS140" s="114"/>
      <c r="BT140" s="114"/>
      <c r="BU140" s="114"/>
      <c r="BV140" s="114"/>
      <c r="BW140" s="114"/>
      <c r="BX140" s="114"/>
      <c r="BY140" s="114"/>
      <c r="BZ140" s="114"/>
      <c r="CA140" s="114"/>
      <c r="CB140" s="114"/>
      <c r="CC140" s="114"/>
      <c r="CD140" s="114"/>
      <c r="CE140" s="114"/>
      <c r="CF140" s="114"/>
      <c r="CG140" s="114"/>
      <c r="CH140" s="114"/>
      <c r="CI140" s="114"/>
      <c r="CJ140" s="114"/>
      <c r="CK140" s="114"/>
      <c r="CL140" s="114"/>
      <c r="CM140" s="114"/>
      <c r="CN140" s="114"/>
      <c r="CO140" s="114"/>
      <c r="CP140" s="114"/>
      <c r="CQ140" s="114"/>
      <c r="CR140" s="114"/>
      <c r="CS140" s="114"/>
      <c r="CT140" s="114"/>
      <c r="CU140" s="114"/>
      <c r="CV140" s="114"/>
      <c r="CW140" s="114"/>
      <c r="CX140" s="114"/>
      <c r="CY140" s="114"/>
      <c r="CZ140" s="114"/>
      <c r="DA140" s="114"/>
      <c r="DB140" s="114"/>
      <c r="DC140" s="114"/>
      <c r="DD140" s="114"/>
      <c r="DE140" s="114"/>
      <c r="DF140" s="114"/>
      <c r="DG140" s="114"/>
    </row>
    <row r="141" spans="3:111" ht="15" hidden="1" customHeight="1">
      <c r="C141" s="114">
        <v>24</v>
      </c>
      <c r="D141" s="114">
        <f>IF(60&gt;=D130,0,(D130-60)/10*D135)</f>
        <v>0</v>
      </c>
      <c r="E141" s="114">
        <f t="shared" ref="E141:K141" si="176">IF(60&gt;=E130,0,(E130-60)/10*E135)</f>
        <v>0</v>
      </c>
      <c r="F141" s="114">
        <f t="shared" si="176"/>
        <v>0</v>
      </c>
      <c r="G141" s="114">
        <f t="shared" si="176"/>
        <v>0</v>
      </c>
      <c r="H141" s="114">
        <f t="shared" si="176"/>
        <v>0</v>
      </c>
      <c r="I141" s="114">
        <f t="shared" si="176"/>
        <v>0</v>
      </c>
      <c r="J141" s="114">
        <f t="shared" si="176"/>
        <v>0</v>
      </c>
      <c r="K141" s="114">
        <f t="shared" si="176"/>
        <v>0</v>
      </c>
      <c r="L141" s="26">
        <f>IF(60&gt;=L130,0,(L130-60)/10*L135)</f>
        <v>0</v>
      </c>
      <c r="M141" s="26">
        <f t="shared" ref="M141:S141" si="177">IF(60&gt;=M130,0,(M130-60)/10*M135)</f>
        <v>0</v>
      </c>
      <c r="N141" s="26">
        <f t="shared" si="177"/>
        <v>0</v>
      </c>
      <c r="O141" s="26">
        <f t="shared" si="177"/>
        <v>0</v>
      </c>
      <c r="P141" s="26">
        <f t="shared" si="177"/>
        <v>0</v>
      </c>
      <c r="Q141" s="26">
        <f t="shared" si="177"/>
        <v>0</v>
      </c>
      <c r="R141" s="26">
        <f t="shared" si="177"/>
        <v>0</v>
      </c>
      <c r="S141" s="26">
        <f t="shared" si="177"/>
        <v>0</v>
      </c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114"/>
      <c r="BB141" s="114"/>
      <c r="BC141" s="114"/>
      <c r="BD141" s="114"/>
      <c r="BE141" s="114"/>
      <c r="BF141" s="114"/>
      <c r="BG141" s="114"/>
      <c r="BH141" s="114"/>
      <c r="BI141" s="114"/>
      <c r="BJ141" s="114"/>
      <c r="BK141" s="114"/>
      <c r="BL141" s="114"/>
      <c r="BM141" s="114"/>
      <c r="BN141" s="114"/>
      <c r="BO141" s="114"/>
      <c r="BP141" s="114"/>
      <c r="BQ141" s="114"/>
      <c r="BR141" s="114"/>
      <c r="BS141" s="114"/>
      <c r="BT141" s="114"/>
      <c r="BU141" s="114"/>
      <c r="BV141" s="114"/>
      <c r="BW141" s="114"/>
      <c r="BX141" s="114"/>
      <c r="BY141" s="114"/>
      <c r="BZ141" s="114"/>
      <c r="CA141" s="114"/>
      <c r="CB141" s="114"/>
      <c r="CC141" s="114"/>
      <c r="CD141" s="114"/>
      <c r="CE141" s="114"/>
      <c r="CF141" s="114"/>
      <c r="CG141" s="114"/>
      <c r="CH141" s="114"/>
      <c r="CI141" s="114"/>
      <c r="CJ141" s="114"/>
      <c r="CK141" s="114"/>
      <c r="CL141" s="114"/>
      <c r="CM141" s="114"/>
      <c r="CN141" s="114"/>
      <c r="CO141" s="114"/>
      <c r="CP141" s="114"/>
      <c r="CQ141" s="114"/>
      <c r="CR141" s="114"/>
      <c r="CS141" s="114"/>
      <c r="CT141" s="114"/>
      <c r="CU141" s="114"/>
      <c r="CV141" s="114"/>
      <c r="CW141" s="114"/>
      <c r="CX141" s="114"/>
      <c r="CY141" s="114"/>
      <c r="CZ141" s="114"/>
      <c r="DA141" s="114"/>
      <c r="DB141" s="114"/>
      <c r="DC141" s="114"/>
      <c r="DD141" s="114"/>
      <c r="DE141" s="114"/>
      <c r="DF141" s="114"/>
      <c r="DG141" s="114"/>
    </row>
    <row r="142" spans="3:111" ht="15" hidden="1" customHeight="1">
      <c r="C142" s="114">
        <v>28</v>
      </c>
      <c r="D142" s="114">
        <f>IF(130&gt;=D130,0,(D130-130)/10*D135)</f>
        <v>0</v>
      </c>
      <c r="E142" s="114">
        <f t="shared" ref="E142:K142" si="178">IF(130&gt;=E130,0,(E130-130)/10*E135)</f>
        <v>0</v>
      </c>
      <c r="F142" s="114">
        <f t="shared" si="178"/>
        <v>0</v>
      </c>
      <c r="G142" s="114">
        <f t="shared" si="178"/>
        <v>0</v>
      </c>
      <c r="H142" s="114">
        <f t="shared" si="178"/>
        <v>0</v>
      </c>
      <c r="I142" s="114">
        <f t="shared" si="178"/>
        <v>0</v>
      </c>
      <c r="J142" s="114">
        <f t="shared" si="178"/>
        <v>0</v>
      </c>
      <c r="K142" s="114">
        <f t="shared" si="178"/>
        <v>0</v>
      </c>
      <c r="L142" s="26">
        <f>IF(130&gt;=L130,0,(L130-130)/10*L135)</f>
        <v>0</v>
      </c>
      <c r="M142" s="26">
        <f t="shared" ref="M142:S142" si="179">IF(130&gt;=M130,0,(M130-130)/10*M135)</f>
        <v>0</v>
      </c>
      <c r="N142" s="26">
        <f t="shared" si="179"/>
        <v>0</v>
      </c>
      <c r="O142" s="26">
        <f t="shared" si="179"/>
        <v>0</v>
      </c>
      <c r="P142" s="26">
        <f t="shared" si="179"/>
        <v>0</v>
      </c>
      <c r="Q142" s="26">
        <f t="shared" si="179"/>
        <v>0</v>
      </c>
      <c r="R142" s="26">
        <f t="shared" si="179"/>
        <v>0</v>
      </c>
      <c r="S142" s="26">
        <f t="shared" si="179"/>
        <v>0</v>
      </c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  <c r="AV142" s="114"/>
      <c r="AW142" s="114"/>
      <c r="AX142" s="114"/>
      <c r="AY142" s="114"/>
      <c r="AZ142" s="114"/>
      <c r="BA142" s="114"/>
      <c r="BB142" s="114"/>
      <c r="BC142" s="114"/>
      <c r="BD142" s="114"/>
      <c r="BE142" s="114"/>
      <c r="BF142" s="114"/>
      <c r="BG142" s="114"/>
      <c r="BH142" s="114"/>
      <c r="BI142" s="114"/>
      <c r="BJ142" s="114"/>
      <c r="BK142" s="114"/>
      <c r="BL142" s="114"/>
      <c r="BM142" s="114"/>
      <c r="BN142" s="114"/>
      <c r="BO142" s="114"/>
      <c r="BP142" s="114"/>
      <c r="BQ142" s="114"/>
      <c r="BR142" s="114"/>
      <c r="BS142" s="114"/>
      <c r="BT142" s="114"/>
      <c r="BU142" s="114"/>
      <c r="BV142" s="114"/>
      <c r="BW142" s="114"/>
      <c r="BX142" s="114"/>
      <c r="BY142" s="114"/>
      <c r="BZ142" s="114"/>
      <c r="CA142" s="114"/>
      <c r="CB142" s="114"/>
      <c r="CC142" s="114"/>
      <c r="CD142" s="114"/>
      <c r="CE142" s="114"/>
      <c r="CF142" s="114"/>
      <c r="CG142" s="114"/>
      <c r="CH142" s="114"/>
      <c r="CI142" s="114"/>
      <c r="CJ142" s="114"/>
      <c r="CK142" s="114"/>
      <c r="CL142" s="114"/>
      <c r="CM142" s="114"/>
      <c r="CN142" s="114"/>
      <c r="CO142" s="114"/>
      <c r="CP142" s="114"/>
      <c r="CQ142" s="114"/>
      <c r="CR142" s="114"/>
      <c r="CS142" s="114"/>
      <c r="CT142" s="114"/>
      <c r="CU142" s="114"/>
      <c r="CV142" s="114"/>
      <c r="CW142" s="114"/>
      <c r="CX142" s="114"/>
      <c r="CY142" s="114"/>
      <c r="CZ142" s="114"/>
      <c r="DA142" s="114"/>
      <c r="DB142" s="114"/>
      <c r="DC142" s="114"/>
      <c r="DD142" s="114"/>
      <c r="DE142" s="114"/>
      <c r="DF142" s="114"/>
      <c r="DG142" s="114"/>
    </row>
    <row r="143" spans="3:111" ht="15" hidden="1" customHeight="1">
      <c r="C143" s="114" t="s">
        <v>40</v>
      </c>
      <c r="D143" s="114" t="str">
        <f>IFERROR(VLOOKUP(D104,$C$145:D146,D103,FALSE),"-")</f>
        <v>-</v>
      </c>
      <c r="E143" s="114" t="str">
        <f>IFERROR(VLOOKUP(E104,$C$145:E146,E103,FALSE),"-")</f>
        <v>-</v>
      </c>
      <c r="F143" s="114" t="str">
        <f>IFERROR(VLOOKUP(F104,$C$145:F146,F103,FALSE),"-")</f>
        <v>-</v>
      </c>
      <c r="G143" s="114" t="str">
        <f>IFERROR(VLOOKUP(G104,$C$145:G146,G103,FALSE),"-")</f>
        <v>-</v>
      </c>
      <c r="H143" s="114">
        <f>IFERROR(VLOOKUP(H104,$C$145:H146,H103,FALSE),"-")</f>
        <v>0</v>
      </c>
      <c r="I143" s="114">
        <f>IFERROR(VLOOKUP(I104,$C$145:I146,I103,FALSE),"-")</f>
        <v>0</v>
      </c>
      <c r="J143" s="114">
        <f>IFERROR(VLOOKUP(J104,$C$145:J146,J103,FALSE),"-")</f>
        <v>0</v>
      </c>
      <c r="K143" s="114">
        <f>IFERROR(VLOOKUP(K104,$C$145:K146,K103,FALSE),"-")</f>
        <v>0</v>
      </c>
      <c r="L143" s="26" t="str">
        <f>IFERROR(VLOOKUP(L104,$C$145:L146,L103,FALSE),"-")</f>
        <v>-</v>
      </c>
      <c r="M143" s="26" t="str">
        <f>IFERROR(VLOOKUP(M104,$C$145:M146,M103,FALSE),"-")</f>
        <v>-</v>
      </c>
      <c r="N143" s="26" t="str">
        <f>IFERROR(VLOOKUP(N104,$C$145:N146,N103,FALSE),"-")</f>
        <v>-</v>
      </c>
      <c r="O143" s="26" t="str">
        <f>IFERROR(VLOOKUP(O104,$C$145:O146,O103,FALSE),"-")</f>
        <v>-</v>
      </c>
      <c r="P143" s="26">
        <f>IFERROR(VLOOKUP(P104,$C$145:P146,P103,FALSE),"-")</f>
        <v>0</v>
      </c>
      <c r="Q143" s="26">
        <f>IFERROR(VLOOKUP(Q104,$C$145:Q146,Q103,FALSE),"-")</f>
        <v>0</v>
      </c>
      <c r="R143" s="26">
        <f>IFERROR(VLOOKUP(R104,$C$145:R146,R103,FALSE),"-")</f>
        <v>0</v>
      </c>
      <c r="S143" s="26">
        <f>IFERROR(VLOOKUP(S104,$C$145:S146,S103,FALSE),"-")</f>
        <v>0</v>
      </c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114"/>
      <c r="BO143" s="114"/>
      <c r="BP143" s="114"/>
      <c r="BQ143" s="114"/>
      <c r="BR143" s="114"/>
      <c r="BS143" s="114"/>
      <c r="BT143" s="114"/>
      <c r="BU143" s="114"/>
      <c r="BV143" s="114"/>
      <c r="BW143" s="114"/>
      <c r="BX143" s="114"/>
      <c r="BY143" s="114"/>
      <c r="BZ143" s="114"/>
      <c r="CA143" s="114"/>
      <c r="CB143" s="114"/>
      <c r="CC143" s="114"/>
      <c r="CD143" s="114"/>
      <c r="CE143" s="114"/>
      <c r="CF143" s="114"/>
      <c r="CG143" s="114"/>
      <c r="CH143" s="114"/>
      <c r="CI143" s="114"/>
      <c r="CJ143" s="114"/>
      <c r="CK143" s="114"/>
      <c r="CL143" s="114"/>
      <c r="CM143" s="114"/>
      <c r="CN143" s="114"/>
      <c r="CO143" s="114"/>
      <c r="CP143" s="114"/>
      <c r="CQ143" s="114"/>
      <c r="CR143" s="114"/>
      <c r="CS143" s="114"/>
      <c r="CT143" s="114"/>
      <c r="CU143" s="114"/>
      <c r="CV143" s="114"/>
      <c r="CW143" s="114"/>
      <c r="CX143" s="114"/>
      <c r="CY143" s="114"/>
      <c r="CZ143" s="114"/>
      <c r="DA143" s="114"/>
      <c r="DB143" s="114"/>
      <c r="DC143" s="114"/>
      <c r="DD143" s="114"/>
      <c r="DE143" s="114"/>
      <c r="DF143" s="114"/>
      <c r="DG143" s="114"/>
    </row>
    <row r="144" spans="3:111" ht="15" hidden="1" customHeight="1">
      <c r="C144" s="114" t="s">
        <v>83</v>
      </c>
      <c r="I144" s="113"/>
      <c r="J144" s="113"/>
      <c r="K144" s="113"/>
      <c r="Q144" s="7"/>
      <c r="R144" s="7"/>
      <c r="S144" s="7"/>
    </row>
    <row r="145" spans="3:111" ht="15" hidden="1" customHeight="1">
      <c r="C145" s="114">
        <v>4</v>
      </c>
      <c r="D145" s="114">
        <f>IF(4&gt;=D129,0,(D129-4)*D136)</f>
        <v>0</v>
      </c>
      <c r="E145" s="114">
        <f t="shared" ref="E145:K145" si="180">IF(4&gt;=E129,0,(E129-4)*E136)</f>
        <v>0</v>
      </c>
      <c r="F145" s="114">
        <f t="shared" si="180"/>
        <v>0</v>
      </c>
      <c r="G145" s="114">
        <f t="shared" si="180"/>
        <v>0</v>
      </c>
      <c r="H145" s="114">
        <f t="shared" si="180"/>
        <v>0</v>
      </c>
      <c r="I145" s="114">
        <f t="shared" si="180"/>
        <v>0</v>
      </c>
      <c r="J145" s="114">
        <f t="shared" si="180"/>
        <v>0</v>
      </c>
      <c r="K145" s="114">
        <f t="shared" si="180"/>
        <v>0</v>
      </c>
      <c r="L145" s="26">
        <f>IF(4&gt;=L129,0,(L129-4)*L136)</f>
        <v>0</v>
      </c>
      <c r="M145" s="26">
        <f t="shared" ref="M145:S145" si="181">IF(4&gt;=M129,0,(M129-4)*M136)</f>
        <v>0</v>
      </c>
      <c r="N145" s="26">
        <f t="shared" si="181"/>
        <v>0</v>
      </c>
      <c r="O145" s="26">
        <f t="shared" si="181"/>
        <v>0</v>
      </c>
      <c r="P145" s="26">
        <f t="shared" si="181"/>
        <v>0</v>
      </c>
      <c r="Q145" s="26">
        <f t="shared" si="181"/>
        <v>0</v>
      </c>
      <c r="R145" s="26">
        <f t="shared" si="181"/>
        <v>0</v>
      </c>
      <c r="S145" s="26">
        <f t="shared" si="181"/>
        <v>0</v>
      </c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114"/>
      <c r="BD145" s="114"/>
      <c r="BE145" s="114"/>
      <c r="BF145" s="114"/>
      <c r="BG145" s="114"/>
      <c r="BH145" s="114"/>
      <c r="BI145" s="114"/>
      <c r="BJ145" s="114"/>
      <c r="BK145" s="114"/>
      <c r="BL145" s="114"/>
      <c r="BM145" s="114"/>
      <c r="BN145" s="114"/>
      <c r="BO145" s="114"/>
      <c r="BP145" s="114"/>
      <c r="BQ145" s="114"/>
      <c r="BR145" s="114"/>
      <c r="BS145" s="114"/>
      <c r="BT145" s="114"/>
      <c r="BU145" s="114"/>
      <c r="BV145" s="114"/>
      <c r="BW145" s="114"/>
      <c r="BX145" s="114"/>
      <c r="BY145" s="114"/>
      <c r="BZ145" s="114"/>
      <c r="CA145" s="114"/>
      <c r="CB145" s="114"/>
      <c r="CC145" s="114"/>
      <c r="CD145" s="114"/>
      <c r="CE145" s="114"/>
      <c r="CF145" s="114"/>
      <c r="CG145" s="114"/>
      <c r="CH145" s="114"/>
      <c r="CI145" s="114"/>
      <c r="CJ145" s="114"/>
      <c r="CK145" s="114"/>
      <c r="CL145" s="114"/>
      <c r="CM145" s="114"/>
      <c r="CN145" s="114"/>
      <c r="CO145" s="114"/>
      <c r="CP145" s="114"/>
      <c r="CQ145" s="114"/>
      <c r="CR145" s="114"/>
      <c r="CS145" s="114"/>
      <c r="CT145" s="114"/>
      <c r="CU145" s="114"/>
      <c r="CV145" s="114"/>
      <c r="CW145" s="114"/>
      <c r="CX145" s="114"/>
      <c r="CY145" s="114"/>
      <c r="CZ145" s="114"/>
      <c r="DA145" s="114"/>
      <c r="DB145" s="114"/>
      <c r="DC145" s="114"/>
      <c r="DD145" s="114"/>
      <c r="DE145" s="114"/>
      <c r="DF145" s="114"/>
      <c r="DG145" s="114"/>
    </row>
    <row r="146" spans="3:111" ht="15" hidden="1" customHeight="1">
      <c r="C146" s="114">
        <v>8</v>
      </c>
      <c r="D146" s="114">
        <f>IF(8&gt;=D129,0,(D129-8)*D136)</f>
        <v>0</v>
      </c>
      <c r="E146" s="114">
        <f t="shared" ref="E146:K146" si="182">IF(8&gt;=E129,0,(E129-8)*E136)</f>
        <v>0</v>
      </c>
      <c r="F146" s="114">
        <f t="shared" si="182"/>
        <v>0</v>
      </c>
      <c r="G146" s="114">
        <f t="shared" si="182"/>
        <v>0</v>
      </c>
      <c r="H146" s="114">
        <f t="shared" si="182"/>
        <v>0</v>
      </c>
      <c r="I146" s="114">
        <f t="shared" si="182"/>
        <v>0</v>
      </c>
      <c r="J146" s="114">
        <f t="shared" si="182"/>
        <v>0</v>
      </c>
      <c r="K146" s="114">
        <f t="shared" si="182"/>
        <v>0</v>
      </c>
      <c r="L146" s="26">
        <f>IF(8&gt;=L129,0,(L129-8)*L136)</f>
        <v>0</v>
      </c>
      <c r="M146" s="26">
        <f t="shared" ref="M146:S146" si="183">IF(8&gt;=M129,0,(M129-8)*M136)</f>
        <v>0</v>
      </c>
      <c r="N146" s="26">
        <f t="shared" si="183"/>
        <v>0</v>
      </c>
      <c r="O146" s="26">
        <f t="shared" si="183"/>
        <v>0</v>
      </c>
      <c r="P146" s="26">
        <f t="shared" si="183"/>
        <v>0</v>
      </c>
      <c r="Q146" s="26">
        <f t="shared" si="183"/>
        <v>0</v>
      </c>
      <c r="R146" s="26">
        <f t="shared" si="183"/>
        <v>0</v>
      </c>
      <c r="S146" s="26">
        <f t="shared" si="183"/>
        <v>0</v>
      </c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114"/>
      <c r="BB146" s="114"/>
      <c r="BC146" s="114"/>
      <c r="BD146" s="114"/>
      <c r="BE146" s="114"/>
      <c r="BF146" s="114"/>
      <c r="BG146" s="114"/>
      <c r="BH146" s="114"/>
      <c r="BI146" s="114"/>
      <c r="BJ146" s="114"/>
      <c r="BK146" s="114"/>
      <c r="BL146" s="114"/>
      <c r="BM146" s="114"/>
      <c r="BN146" s="114"/>
      <c r="BO146" s="114"/>
      <c r="BP146" s="114"/>
      <c r="BQ146" s="114"/>
      <c r="BR146" s="114"/>
      <c r="BS146" s="114"/>
      <c r="BT146" s="114"/>
      <c r="BU146" s="114"/>
      <c r="BV146" s="114"/>
      <c r="BW146" s="114"/>
      <c r="BX146" s="114"/>
      <c r="BY146" s="114"/>
      <c r="BZ146" s="114"/>
      <c r="CA146" s="114"/>
      <c r="CB146" s="114"/>
      <c r="CC146" s="114"/>
      <c r="CD146" s="114"/>
      <c r="CE146" s="114"/>
      <c r="CF146" s="114"/>
      <c r="CG146" s="114"/>
      <c r="CH146" s="114"/>
      <c r="CI146" s="114"/>
      <c r="CJ146" s="114"/>
      <c r="CK146" s="114"/>
      <c r="CL146" s="114"/>
      <c r="CM146" s="114"/>
      <c r="CN146" s="114"/>
      <c r="CO146" s="114"/>
      <c r="CP146" s="114"/>
      <c r="CQ146" s="114"/>
      <c r="CR146" s="114"/>
      <c r="CS146" s="114"/>
      <c r="CT146" s="114"/>
      <c r="CU146" s="114"/>
      <c r="CV146" s="114"/>
      <c r="CW146" s="114"/>
      <c r="CX146" s="114"/>
      <c r="CY146" s="114"/>
      <c r="CZ146" s="114"/>
      <c r="DA146" s="114"/>
      <c r="DB146" s="114"/>
      <c r="DC146" s="114"/>
      <c r="DD146" s="114"/>
      <c r="DE146" s="114"/>
      <c r="DF146" s="114"/>
      <c r="DG146" s="114"/>
    </row>
    <row r="147" spans="3:111" ht="15" hidden="1" customHeight="1">
      <c r="C147" s="114" t="s">
        <v>84</v>
      </c>
      <c r="D147" s="150" t="str">
        <f>IFERROR(D134+D137+D143,"0")</f>
        <v>0</v>
      </c>
      <c r="E147" s="150" t="str">
        <f t="shared" ref="E147:K147" si="184">IFERROR(E134+E137+E143,"0")</f>
        <v>0</v>
      </c>
      <c r="F147" s="150" t="str">
        <f t="shared" si="184"/>
        <v>0</v>
      </c>
      <c r="G147" s="150" t="str">
        <f t="shared" si="184"/>
        <v>0</v>
      </c>
      <c r="H147" s="150" t="str">
        <f t="shared" si="184"/>
        <v>0</v>
      </c>
      <c r="I147" s="150" t="str">
        <f t="shared" si="184"/>
        <v>0</v>
      </c>
      <c r="J147" s="150" t="str">
        <f t="shared" si="184"/>
        <v>0</v>
      </c>
      <c r="K147" s="150" t="str">
        <f t="shared" si="184"/>
        <v>0</v>
      </c>
      <c r="L147" s="53" t="str">
        <f>IFERROR(L134+L137+L143,"0")</f>
        <v>0</v>
      </c>
      <c r="M147" s="53" t="str">
        <f t="shared" ref="M147:S147" si="185">IFERROR(M134+M137+M143,"0")</f>
        <v>0</v>
      </c>
      <c r="N147" s="53" t="str">
        <f t="shared" si="185"/>
        <v>0</v>
      </c>
      <c r="O147" s="53" t="str">
        <f t="shared" si="185"/>
        <v>0</v>
      </c>
      <c r="P147" s="53" t="str">
        <f t="shared" si="185"/>
        <v>0</v>
      </c>
      <c r="Q147" s="53" t="str">
        <f t="shared" si="185"/>
        <v>0</v>
      </c>
      <c r="R147" s="53" t="str">
        <f t="shared" si="185"/>
        <v>0</v>
      </c>
      <c r="S147" s="53" t="str">
        <f t="shared" si="185"/>
        <v>0</v>
      </c>
      <c r="T147" s="150"/>
      <c r="U147" s="150"/>
      <c r="V147" s="150"/>
      <c r="W147" s="150"/>
      <c r="X147" s="150"/>
      <c r="Y147" s="150"/>
      <c r="Z147" s="150"/>
      <c r="AA147" s="150"/>
      <c r="AB147" s="150"/>
      <c r="AC147" s="150"/>
      <c r="AD147" s="150"/>
      <c r="AE147" s="150"/>
      <c r="AF147" s="150"/>
      <c r="AG147" s="150"/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  <c r="BI147" s="150"/>
      <c r="BJ147" s="150"/>
      <c r="BK147" s="150"/>
      <c r="BL147" s="150"/>
      <c r="BM147" s="150"/>
      <c r="BN147" s="150"/>
      <c r="BO147" s="150"/>
      <c r="BP147" s="150"/>
      <c r="BQ147" s="150"/>
      <c r="BR147" s="150"/>
      <c r="BS147" s="150"/>
      <c r="BT147" s="150"/>
      <c r="BU147" s="150"/>
      <c r="BV147" s="150"/>
      <c r="BW147" s="150"/>
      <c r="BX147" s="150"/>
      <c r="BY147" s="150"/>
      <c r="BZ147" s="150"/>
      <c r="CA147" s="150"/>
      <c r="CB147" s="150"/>
      <c r="CC147" s="150"/>
      <c r="CD147" s="150"/>
      <c r="CE147" s="150"/>
      <c r="CF147" s="150"/>
      <c r="CG147" s="150"/>
      <c r="CH147" s="150"/>
      <c r="CI147" s="150"/>
      <c r="CJ147" s="150"/>
      <c r="CK147" s="150"/>
      <c r="CL147" s="150"/>
      <c r="CM147" s="150"/>
      <c r="CN147" s="150"/>
      <c r="CO147" s="150"/>
      <c r="CP147" s="150"/>
      <c r="CQ147" s="150"/>
      <c r="CR147" s="150"/>
      <c r="CS147" s="150"/>
      <c r="CT147" s="150"/>
      <c r="CU147" s="150"/>
      <c r="CV147" s="150"/>
      <c r="CW147" s="150"/>
      <c r="CX147" s="150"/>
      <c r="CY147" s="150"/>
      <c r="CZ147" s="150"/>
      <c r="DA147" s="150"/>
      <c r="DB147" s="150"/>
      <c r="DC147" s="150"/>
      <c r="DD147" s="150"/>
      <c r="DE147" s="150"/>
      <c r="DF147" s="150"/>
      <c r="DG147" s="150"/>
    </row>
    <row r="148" spans="3:111" ht="15" hidden="1" customHeight="1">
      <c r="C148" s="114" t="s">
        <v>86</v>
      </c>
      <c r="D148" s="183" t="e">
        <f>+D147+D124</f>
        <v>#VALUE!</v>
      </c>
      <c r="E148" s="183" t="e">
        <f t="shared" ref="E148:K148" si="186">+E147+E124</f>
        <v>#VALUE!</v>
      </c>
      <c r="F148" s="183" t="e">
        <f t="shared" si="186"/>
        <v>#VALUE!</v>
      </c>
      <c r="G148" s="183" t="e">
        <f t="shared" si="186"/>
        <v>#VALUE!</v>
      </c>
      <c r="H148" s="183">
        <f t="shared" si="186"/>
        <v>22580</v>
      </c>
      <c r="I148" s="183">
        <f t="shared" si="186"/>
        <v>26350</v>
      </c>
      <c r="J148" s="183">
        <f t="shared" si="186"/>
        <v>57690</v>
      </c>
      <c r="K148" s="183">
        <f t="shared" si="186"/>
        <v>73970</v>
      </c>
      <c r="L148" s="67" t="e">
        <f>+L147+L124</f>
        <v>#VALUE!</v>
      </c>
      <c r="M148" s="67" t="e">
        <f t="shared" ref="M148:S148" si="187">+M147+M124</f>
        <v>#VALUE!</v>
      </c>
      <c r="N148" s="67" t="e">
        <f t="shared" si="187"/>
        <v>#VALUE!</v>
      </c>
      <c r="O148" s="67" t="e">
        <f t="shared" si="187"/>
        <v>#VALUE!</v>
      </c>
      <c r="P148" s="67">
        <f t="shared" si="187"/>
        <v>22580</v>
      </c>
      <c r="Q148" s="67">
        <f t="shared" si="187"/>
        <v>26350</v>
      </c>
      <c r="R148" s="67">
        <f t="shared" si="187"/>
        <v>57690</v>
      </c>
      <c r="S148" s="67">
        <f t="shared" si="187"/>
        <v>73970</v>
      </c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/>
      <c r="AL148" s="183"/>
      <c r="AM148" s="183"/>
      <c r="AN148" s="183"/>
      <c r="AO148" s="183"/>
      <c r="AP148" s="183"/>
      <c r="AQ148" s="183"/>
      <c r="AR148" s="183"/>
      <c r="AS148" s="183"/>
      <c r="AT148" s="183"/>
      <c r="AU148" s="183"/>
      <c r="AV148" s="183"/>
      <c r="AW148" s="183"/>
      <c r="AX148" s="183"/>
      <c r="AY148" s="183"/>
      <c r="AZ148" s="183"/>
      <c r="BA148" s="183"/>
      <c r="BB148" s="183"/>
      <c r="BC148" s="183"/>
      <c r="BD148" s="183"/>
      <c r="BE148" s="183"/>
      <c r="BF148" s="183"/>
      <c r="BG148" s="183"/>
      <c r="BH148" s="183"/>
      <c r="BI148" s="183"/>
      <c r="BJ148" s="183"/>
      <c r="BK148" s="183"/>
      <c r="BL148" s="183"/>
      <c r="BM148" s="183"/>
      <c r="BN148" s="183"/>
      <c r="BO148" s="183"/>
      <c r="BP148" s="183"/>
      <c r="BQ148" s="183"/>
      <c r="BR148" s="183"/>
      <c r="BS148" s="183"/>
      <c r="BT148" s="183"/>
      <c r="BU148" s="183"/>
      <c r="BV148" s="183"/>
      <c r="BW148" s="183"/>
      <c r="BX148" s="183"/>
      <c r="BY148" s="183"/>
      <c r="BZ148" s="183"/>
      <c r="CA148" s="183"/>
      <c r="CB148" s="183"/>
      <c r="CC148" s="183"/>
      <c r="CD148" s="183"/>
      <c r="CE148" s="183"/>
      <c r="CF148" s="183"/>
      <c r="CG148" s="183"/>
      <c r="CH148" s="183"/>
      <c r="CI148" s="183"/>
      <c r="CJ148" s="183"/>
      <c r="CK148" s="183"/>
      <c r="CL148" s="183"/>
      <c r="CM148" s="183"/>
      <c r="CN148" s="183"/>
      <c r="CO148" s="183"/>
      <c r="CP148" s="183"/>
      <c r="CQ148" s="183"/>
      <c r="CR148" s="183"/>
      <c r="CS148" s="183"/>
      <c r="CT148" s="183"/>
      <c r="CU148" s="183"/>
      <c r="CV148" s="183"/>
      <c r="CW148" s="183"/>
      <c r="CX148" s="183"/>
      <c r="CY148" s="183"/>
      <c r="CZ148" s="183"/>
      <c r="DA148" s="183"/>
      <c r="DB148" s="183"/>
      <c r="DC148" s="183"/>
      <c r="DD148" s="183"/>
      <c r="DE148" s="183"/>
      <c r="DF148" s="183"/>
      <c r="DG148" s="183"/>
    </row>
    <row r="149" spans="3:111" ht="15" hidden="1" customHeight="1">
      <c r="C149" s="114" t="s">
        <v>65</v>
      </c>
      <c r="D149" s="180" t="e">
        <f>IF(D148&lt;10000,CEILING(D148,50),IF(D148&gt;=10000,CEILING(D148,500)))</f>
        <v>#VALUE!</v>
      </c>
      <c r="E149" s="180" t="e">
        <f t="shared" ref="E149:K149" si="188">IF(E148&lt;10000,CEILING(E148,50),IF(E148&gt;=10000,CEILING(E148,500)))</f>
        <v>#VALUE!</v>
      </c>
      <c r="F149" s="180" t="e">
        <f t="shared" si="188"/>
        <v>#VALUE!</v>
      </c>
      <c r="G149" s="180" t="e">
        <f t="shared" si="188"/>
        <v>#VALUE!</v>
      </c>
      <c r="H149" s="180">
        <f t="shared" si="188"/>
        <v>23000</v>
      </c>
      <c r="I149" s="180">
        <f t="shared" si="188"/>
        <v>26500</v>
      </c>
      <c r="J149" s="180">
        <f t="shared" si="188"/>
        <v>58000</v>
      </c>
      <c r="K149" s="180">
        <f t="shared" si="188"/>
        <v>74000</v>
      </c>
      <c r="L149" s="65" t="e">
        <f>IF(L148&lt;10000,CEILING(L148,50),IF(L148&gt;=10000,CEILING(L148,500)))</f>
        <v>#VALUE!</v>
      </c>
      <c r="M149" s="65" t="e">
        <f t="shared" ref="M149:S149" si="189">IF(M148&lt;10000,CEILING(M148,50),IF(M148&gt;=10000,CEILING(M148,500)))</f>
        <v>#VALUE!</v>
      </c>
      <c r="N149" s="65" t="e">
        <f t="shared" si="189"/>
        <v>#VALUE!</v>
      </c>
      <c r="O149" s="65" t="e">
        <f t="shared" si="189"/>
        <v>#VALUE!</v>
      </c>
      <c r="P149" s="65">
        <f t="shared" si="189"/>
        <v>23000</v>
      </c>
      <c r="Q149" s="65">
        <f t="shared" si="189"/>
        <v>26500</v>
      </c>
      <c r="R149" s="65">
        <f t="shared" si="189"/>
        <v>58000</v>
      </c>
      <c r="S149" s="65">
        <f t="shared" si="189"/>
        <v>74000</v>
      </c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1"/>
      <c r="AK149" s="181"/>
      <c r="AL149" s="181"/>
      <c r="AM149" s="181"/>
      <c r="AN149" s="181"/>
      <c r="AO149" s="181"/>
      <c r="AP149" s="181"/>
      <c r="AQ149" s="181"/>
      <c r="AR149" s="181"/>
      <c r="AS149" s="181"/>
      <c r="AT149" s="181"/>
      <c r="AU149" s="181"/>
      <c r="AV149" s="181"/>
      <c r="AW149" s="181"/>
      <c r="AX149" s="181"/>
      <c r="AY149" s="181"/>
      <c r="AZ149" s="181"/>
      <c r="BA149" s="181"/>
      <c r="BB149" s="181"/>
      <c r="BC149" s="181"/>
      <c r="BD149" s="181"/>
      <c r="BE149" s="181"/>
      <c r="BF149" s="181"/>
      <c r="BG149" s="181"/>
      <c r="BH149" s="181"/>
      <c r="BI149" s="181"/>
      <c r="BJ149" s="181"/>
      <c r="BK149" s="181"/>
      <c r="BL149" s="181"/>
      <c r="BM149" s="181"/>
      <c r="BN149" s="181"/>
      <c r="BO149" s="181"/>
      <c r="BP149" s="181"/>
      <c r="BQ149" s="181"/>
      <c r="BR149" s="181"/>
      <c r="BS149" s="181"/>
      <c r="BT149" s="181"/>
      <c r="BU149" s="181"/>
      <c r="BV149" s="181"/>
      <c r="BW149" s="181"/>
      <c r="BX149" s="181"/>
      <c r="BY149" s="181"/>
      <c r="BZ149" s="181"/>
      <c r="CA149" s="181"/>
      <c r="CB149" s="181"/>
      <c r="CC149" s="181"/>
      <c r="CD149" s="181"/>
      <c r="CE149" s="181"/>
      <c r="CF149" s="181"/>
      <c r="CG149" s="181"/>
      <c r="CH149" s="181"/>
      <c r="CI149" s="181"/>
      <c r="CJ149" s="181"/>
      <c r="CK149" s="181"/>
      <c r="CL149" s="181"/>
      <c r="CM149" s="181"/>
      <c r="CN149" s="181"/>
      <c r="CO149" s="181"/>
      <c r="CP149" s="181"/>
      <c r="CQ149" s="181"/>
      <c r="CR149" s="181"/>
      <c r="CS149" s="181"/>
      <c r="CT149" s="181"/>
      <c r="CU149" s="181"/>
      <c r="CV149" s="181"/>
      <c r="CW149" s="181"/>
      <c r="CX149" s="181"/>
      <c r="CY149" s="181"/>
      <c r="CZ149" s="181"/>
      <c r="DA149" s="181"/>
      <c r="DB149" s="181"/>
      <c r="DC149" s="181"/>
      <c r="DD149" s="181"/>
      <c r="DE149" s="181"/>
      <c r="DF149" s="181"/>
      <c r="DG149" s="181"/>
    </row>
    <row r="150" spans="3:111" ht="15" hidden="1" customHeight="1">
      <c r="D150" s="115"/>
      <c r="E150" s="115"/>
      <c r="F150" s="115"/>
      <c r="G150" s="115"/>
      <c r="H150" s="115"/>
      <c r="L150" s="29"/>
      <c r="M150" s="29"/>
      <c r="N150" s="29"/>
      <c r="O150" s="29"/>
      <c r="P150" s="29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  <c r="BS150" s="115"/>
      <c r="BT150" s="115"/>
      <c r="BU150" s="115"/>
      <c r="BV150" s="115"/>
      <c r="BW150" s="115"/>
      <c r="BX150" s="115"/>
      <c r="BY150" s="115"/>
      <c r="BZ150" s="115"/>
      <c r="CA150" s="115"/>
      <c r="CB150" s="115"/>
      <c r="CC150" s="115"/>
      <c r="CD150" s="115"/>
      <c r="CE150" s="115"/>
      <c r="CF150" s="115"/>
      <c r="CG150" s="115"/>
      <c r="CH150" s="115"/>
      <c r="CI150" s="115"/>
      <c r="CJ150" s="115"/>
      <c r="CK150" s="115"/>
      <c r="CL150" s="115"/>
      <c r="CM150" s="115"/>
      <c r="CN150" s="115"/>
      <c r="CO150" s="115"/>
      <c r="CP150" s="115"/>
      <c r="CQ150" s="115"/>
      <c r="CR150" s="115"/>
      <c r="CS150" s="115"/>
      <c r="CT150" s="115"/>
      <c r="CU150" s="115"/>
      <c r="CV150" s="115"/>
      <c r="CW150" s="115"/>
      <c r="CX150" s="115"/>
      <c r="CY150" s="115"/>
      <c r="CZ150" s="115"/>
      <c r="DA150" s="115"/>
      <c r="DB150" s="115"/>
      <c r="DC150" s="115"/>
      <c r="DD150" s="115"/>
      <c r="DE150" s="115"/>
      <c r="DF150" s="115"/>
      <c r="DG150" s="115"/>
    </row>
    <row r="151" spans="3:111" ht="15" hidden="1" customHeight="1">
      <c r="D151" s="115"/>
      <c r="E151" s="115"/>
      <c r="F151" s="115"/>
      <c r="G151" s="115"/>
      <c r="H151" s="115"/>
      <c r="L151" s="29"/>
      <c r="M151" s="29"/>
      <c r="N151" s="29"/>
      <c r="O151" s="29"/>
      <c r="P151" s="29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  <c r="BR151" s="115"/>
      <c r="BS151" s="115"/>
      <c r="BT151" s="115"/>
      <c r="BU151" s="115"/>
      <c r="BV151" s="115"/>
      <c r="BW151" s="115"/>
      <c r="BX151" s="115"/>
      <c r="BY151" s="115"/>
      <c r="BZ151" s="115"/>
      <c r="CA151" s="115"/>
      <c r="CB151" s="115"/>
      <c r="CC151" s="115"/>
      <c r="CD151" s="115"/>
      <c r="CE151" s="115"/>
      <c r="CF151" s="115"/>
      <c r="CG151" s="115"/>
      <c r="CH151" s="115"/>
      <c r="CI151" s="115"/>
      <c r="CJ151" s="115"/>
      <c r="CK151" s="115"/>
      <c r="CL151" s="115"/>
      <c r="CM151" s="115"/>
      <c r="CN151" s="115"/>
      <c r="CO151" s="115"/>
      <c r="CP151" s="115"/>
      <c r="CQ151" s="115"/>
      <c r="CR151" s="115"/>
      <c r="CS151" s="115"/>
      <c r="CT151" s="115"/>
      <c r="CU151" s="115"/>
      <c r="CV151" s="115"/>
      <c r="CW151" s="115"/>
      <c r="CX151" s="115"/>
      <c r="CY151" s="115"/>
      <c r="CZ151" s="115"/>
      <c r="DA151" s="115"/>
      <c r="DB151" s="115"/>
      <c r="DC151" s="115"/>
      <c r="DD151" s="115"/>
      <c r="DE151" s="115"/>
      <c r="DF151" s="115"/>
      <c r="DG151" s="115"/>
    </row>
    <row r="152" spans="3:111" ht="15" hidden="1" customHeight="1">
      <c r="D152" s="115"/>
      <c r="E152" s="115"/>
      <c r="F152" s="115"/>
      <c r="G152" s="115"/>
      <c r="H152" s="115"/>
      <c r="L152" s="29"/>
      <c r="M152" s="29"/>
      <c r="N152" s="29"/>
      <c r="O152" s="29"/>
      <c r="P152" s="29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  <c r="BR152" s="115"/>
      <c r="BS152" s="115"/>
      <c r="BT152" s="115"/>
      <c r="BU152" s="115"/>
      <c r="BV152" s="115"/>
      <c r="BW152" s="115"/>
      <c r="BX152" s="115"/>
      <c r="BY152" s="115"/>
      <c r="BZ152" s="115"/>
      <c r="CA152" s="115"/>
      <c r="CB152" s="115"/>
      <c r="CC152" s="115"/>
      <c r="CD152" s="115"/>
      <c r="CE152" s="115"/>
      <c r="CF152" s="115"/>
      <c r="CG152" s="115"/>
      <c r="CH152" s="115"/>
      <c r="CI152" s="115"/>
      <c r="CJ152" s="115"/>
      <c r="CK152" s="115"/>
      <c r="CL152" s="115"/>
      <c r="CM152" s="115"/>
      <c r="CN152" s="115"/>
      <c r="CO152" s="115"/>
      <c r="CP152" s="115"/>
      <c r="CQ152" s="115"/>
      <c r="CR152" s="115"/>
      <c r="CS152" s="115"/>
      <c r="CT152" s="115"/>
      <c r="CU152" s="115"/>
      <c r="CV152" s="115"/>
      <c r="CW152" s="115"/>
      <c r="CX152" s="115"/>
      <c r="CY152" s="115"/>
      <c r="CZ152" s="115"/>
      <c r="DA152" s="115"/>
      <c r="DB152" s="115"/>
      <c r="DC152" s="115"/>
      <c r="DD152" s="115"/>
      <c r="DE152" s="115"/>
      <c r="DF152" s="115"/>
      <c r="DG152" s="115"/>
    </row>
    <row r="153" spans="3:111" ht="15" hidden="1" customHeight="1">
      <c r="D153" s="115"/>
      <c r="E153" s="115"/>
      <c r="F153" s="115"/>
      <c r="G153" s="115"/>
      <c r="H153" s="115"/>
      <c r="L153" s="29"/>
      <c r="M153" s="29"/>
      <c r="N153" s="29"/>
      <c r="O153" s="29"/>
      <c r="P153" s="29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5"/>
      <c r="BQ153" s="115"/>
      <c r="BR153" s="115"/>
      <c r="BS153" s="115"/>
      <c r="BT153" s="115"/>
      <c r="BU153" s="115"/>
      <c r="BV153" s="115"/>
      <c r="BW153" s="115"/>
      <c r="BX153" s="115"/>
      <c r="BY153" s="115"/>
      <c r="BZ153" s="115"/>
      <c r="CA153" s="115"/>
      <c r="CB153" s="115"/>
      <c r="CC153" s="115"/>
      <c r="CD153" s="115"/>
      <c r="CE153" s="115"/>
      <c r="CF153" s="115"/>
      <c r="CG153" s="115"/>
      <c r="CH153" s="115"/>
      <c r="CI153" s="115"/>
      <c r="CJ153" s="115"/>
      <c r="CK153" s="115"/>
      <c r="CL153" s="115"/>
      <c r="CM153" s="115"/>
      <c r="CN153" s="115"/>
      <c r="CO153" s="115"/>
      <c r="CP153" s="115"/>
      <c r="CQ153" s="115"/>
      <c r="CR153" s="115"/>
      <c r="CS153" s="115"/>
      <c r="CT153" s="115"/>
      <c r="CU153" s="115"/>
      <c r="CV153" s="115"/>
      <c r="CW153" s="115"/>
      <c r="CX153" s="115"/>
      <c r="CY153" s="115"/>
      <c r="CZ153" s="115"/>
      <c r="DA153" s="115"/>
      <c r="DB153" s="115"/>
      <c r="DC153" s="115"/>
      <c r="DD153" s="115"/>
      <c r="DE153" s="115"/>
      <c r="DF153" s="115"/>
      <c r="DG153" s="115"/>
    </row>
    <row r="154" spans="3:111" ht="15" hidden="1" customHeight="1">
      <c r="D154" s="115"/>
      <c r="E154" s="115"/>
      <c r="F154" s="115"/>
      <c r="G154" s="115"/>
      <c r="H154" s="115"/>
      <c r="L154" s="29"/>
      <c r="M154" s="29"/>
      <c r="N154" s="29"/>
      <c r="O154" s="29"/>
      <c r="P154" s="29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  <c r="BD154" s="115"/>
      <c r="BE154" s="115"/>
      <c r="BF154" s="115"/>
      <c r="BG154" s="115"/>
      <c r="BH154" s="115"/>
      <c r="BI154" s="115"/>
      <c r="BJ154" s="115"/>
      <c r="BK154" s="115"/>
      <c r="BL154" s="115"/>
      <c r="BM154" s="115"/>
      <c r="BN154" s="115"/>
      <c r="BO154" s="115"/>
      <c r="BP154" s="115"/>
      <c r="BQ154" s="115"/>
      <c r="BR154" s="115"/>
      <c r="BS154" s="115"/>
      <c r="BT154" s="115"/>
      <c r="BU154" s="115"/>
      <c r="BV154" s="115"/>
      <c r="BW154" s="115"/>
      <c r="BX154" s="115"/>
      <c r="BY154" s="115"/>
      <c r="BZ154" s="115"/>
      <c r="CA154" s="115"/>
      <c r="CB154" s="115"/>
      <c r="CC154" s="115"/>
      <c r="CD154" s="115"/>
      <c r="CE154" s="115"/>
      <c r="CF154" s="115"/>
      <c r="CG154" s="115"/>
      <c r="CH154" s="115"/>
      <c r="CI154" s="115"/>
      <c r="CJ154" s="115"/>
      <c r="CK154" s="115"/>
      <c r="CL154" s="115"/>
      <c r="CM154" s="115"/>
      <c r="CN154" s="115"/>
      <c r="CO154" s="115"/>
      <c r="CP154" s="115"/>
      <c r="CQ154" s="115"/>
      <c r="CR154" s="115"/>
      <c r="CS154" s="115"/>
      <c r="CT154" s="115"/>
      <c r="CU154" s="115"/>
      <c r="CV154" s="115"/>
      <c r="CW154" s="115"/>
      <c r="CX154" s="115"/>
      <c r="CY154" s="115"/>
      <c r="CZ154" s="115"/>
      <c r="DA154" s="115"/>
      <c r="DB154" s="115"/>
      <c r="DC154" s="115"/>
      <c r="DD154" s="115"/>
      <c r="DE154" s="115"/>
      <c r="DF154" s="115"/>
      <c r="DG154" s="115"/>
    </row>
    <row r="155" spans="3:111" ht="15" hidden="1" customHeight="1">
      <c r="C155" s="114" t="s">
        <v>87</v>
      </c>
      <c r="I155" s="113"/>
      <c r="J155" s="113"/>
      <c r="K155" s="113"/>
      <c r="Q155" s="7"/>
      <c r="R155" s="7"/>
      <c r="S155" s="7"/>
    </row>
    <row r="156" spans="3:111" ht="15" hidden="1" customHeight="1">
      <c r="C156" s="114" t="s">
        <v>88</v>
      </c>
      <c r="D156" s="115" t="str">
        <f t="shared" ref="D156:K156" si="190">IF(D8&lt;=2,"1",IF(D8&gt;2,"2",))</f>
        <v>1</v>
      </c>
      <c r="E156" s="115" t="str">
        <f t="shared" si="190"/>
        <v>2</v>
      </c>
      <c r="F156" s="115" t="str">
        <f t="shared" si="190"/>
        <v>2</v>
      </c>
      <c r="G156" s="115" t="str">
        <f t="shared" si="190"/>
        <v>2</v>
      </c>
      <c r="H156" s="115" t="str">
        <f t="shared" si="190"/>
        <v>1</v>
      </c>
      <c r="I156" s="115" t="str">
        <f t="shared" si="190"/>
        <v>2</v>
      </c>
      <c r="J156" s="115" t="str">
        <f t="shared" si="190"/>
        <v>2</v>
      </c>
      <c r="K156" s="115" t="str">
        <f t="shared" si="190"/>
        <v>2</v>
      </c>
      <c r="L156" s="29" t="str">
        <f t="shared" ref="L156:S156" si="191">IF(L8&lt;=2,"1",IF(L8&gt;2,"2",))</f>
        <v>1</v>
      </c>
      <c r="M156" s="29" t="str">
        <f t="shared" si="191"/>
        <v>2</v>
      </c>
      <c r="N156" s="29" t="str">
        <f t="shared" si="191"/>
        <v>2</v>
      </c>
      <c r="O156" s="29" t="str">
        <f t="shared" si="191"/>
        <v>2</v>
      </c>
      <c r="P156" s="29" t="str">
        <f t="shared" si="191"/>
        <v>1</v>
      </c>
      <c r="Q156" s="29" t="str">
        <f t="shared" si="191"/>
        <v>2</v>
      </c>
      <c r="R156" s="29" t="str">
        <f t="shared" si="191"/>
        <v>2</v>
      </c>
      <c r="S156" s="29" t="str">
        <f t="shared" si="191"/>
        <v>2</v>
      </c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  <c r="BH156" s="115"/>
      <c r="BI156" s="115"/>
      <c r="BJ156" s="115"/>
      <c r="BK156" s="115"/>
      <c r="BL156" s="115"/>
      <c r="BM156" s="115"/>
      <c r="BN156" s="115"/>
      <c r="BO156" s="115"/>
      <c r="BP156" s="115"/>
      <c r="BQ156" s="115"/>
      <c r="BR156" s="115"/>
      <c r="BS156" s="115"/>
      <c r="BT156" s="115"/>
      <c r="BU156" s="115"/>
      <c r="BV156" s="115"/>
      <c r="BW156" s="115"/>
      <c r="BX156" s="115"/>
      <c r="BY156" s="115"/>
      <c r="BZ156" s="115"/>
      <c r="CA156" s="115"/>
      <c r="CB156" s="115"/>
      <c r="CC156" s="115"/>
      <c r="CD156" s="115"/>
      <c r="CE156" s="115"/>
      <c r="CF156" s="115"/>
      <c r="CG156" s="115"/>
      <c r="CH156" s="115"/>
      <c r="CI156" s="115"/>
      <c r="CJ156" s="115"/>
      <c r="CK156" s="115"/>
      <c r="CL156" s="115"/>
      <c r="CM156" s="115"/>
      <c r="CN156" s="115"/>
      <c r="CO156" s="115"/>
      <c r="CP156" s="115"/>
      <c r="CQ156" s="115"/>
      <c r="CR156" s="115"/>
      <c r="CS156" s="115"/>
      <c r="CT156" s="115"/>
      <c r="CU156" s="115"/>
      <c r="CV156" s="115"/>
      <c r="CW156" s="115"/>
      <c r="CX156" s="115"/>
      <c r="CY156" s="115"/>
      <c r="CZ156" s="115"/>
      <c r="DA156" s="115"/>
      <c r="DB156" s="115"/>
      <c r="DC156" s="115"/>
      <c r="DD156" s="115"/>
      <c r="DE156" s="115"/>
      <c r="DF156" s="115"/>
      <c r="DG156" s="115"/>
    </row>
    <row r="157" spans="3:111" ht="15" hidden="1" customHeight="1">
      <c r="C157" s="114" t="s">
        <v>89</v>
      </c>
      <c r="D157" s="115" t="str">
        <f t="shared" ref="D157:K157" si="192">IF(D9&lt;11,"1","2")</f>
        <v>1</v>
      </c>
      <c r="E157" s="115" t="str">
        <f t="shared" si="192"/>
        <v>1</v>
      </c>
      <c r="F157" s="115" t="str">
        <f t="shared" si="192"/>
        <v>2</v>
      </c>
      <c r="G157" s="115" t="str">
        <f t="shared" si="192"/>
        <v>2</v>
      </c>
      <c r="H157" s="115" t="str">
        <f t="shared" si="192"/>
        <v>1</v>
      </c>
      <c r="I157" s="115" t="str">
        <f t="shared" si="192"/>
        <v>1</v>
      </c>
      <c r="J157" s="115" t="str">
        <f t="shared" si="192"/>
        <v>2</v>
      </c>
      <c r="K157" s="115" t="str">
        <f t="shared" si="192"/>
        <v>2</v>
      </c>
      <c r="L157" s="29" t="str">
        <f t="shared" ref="L157:S157" si="193">IF(L9&lt;11,"1","2")</f>
        <v>1</v>
      </c>
      <c r="M157" s="29" t="str">
        <f t="shared" si="193"/>
        <v>1</v>
      </c>
      <c r="N157" s="29" t="str">
        <f t="shared" si="193"/>
        <v>2</v>
      </c>
      <c r="O157" s="29" t="str">
        <f t="shared" si="193"/>
        <v>2</v>
      </c>
      <c r="P157" s="29" t="str">
        <f t="shared" si="193"/>
        <v>1</v>
      </c>
      <c r="Q157" s="29" t="str">
        <f t="shared" si="193"/>
        <v>1</v>
      </c>
      <c r="R157" s="29" t="str">
        <f t="shared" si="193"/>
        <v>2</v>
      </c>
      <c r="S157" s="29" t="str">
        <f t="shared" si="193"/>
        <v>2</v>
      </c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115"/>
      <c r="BO157" s="115"/>
      <c r="BP157" s="115"/>
      <c r="BQ157" s="115"/>
      <c r="BR157" s="115"/>
      <c r="BS157" s="115"/>
      <c r="BT157" s="115"/>
      <c r="BU157" s="115"/>
      <c r="BV157" s="115"/>
      <c r="BW157" s="115"/>
      <c r="BX157" s="115"/>
      <c r="BY157" s="115"/>
      <c r="BZ157" s="115"/>
      <c r="CA157" s="115"/>
      <c r="CB157" s="115"/>
      <c r="CC157" s="115"/>
      <c r="CD157" s="115"/>
      <c r="CE157" s="115"/>
      <c r="CF157" s="115"/>
      <c r="CG157" s="115"/>
      <c r="CH157" s="115"/>
      <c r="CI157" s="115"/>
      <c r="CJ157" s="115"/>
      <c r="CK157" s="115"/>
      <c r="CL157" s="115"/>
      <c r="CM157" s="115"/>
      <c r="CN157" s="115"/>
      <c r="CO157" s="115"/>
      <c r="CP157" s="115"/>
      <c r="CQ157" s="115"/>
      <c r="CR157" s="115"/>
      <c r="CS157" s="115"/>
      <c r="CT157" s="115"/>
      <c r="CU157" s="115"/>
      <c r="CV157" s="115"/>
      <c r="CW157" s="115"/>
      <c r="CX157" s="115"/>
      <c r="CY157" s="115"/>
      <c r="CZ157" s="115"/>
      <c r="DA157" s="115"/>
      <c r="DB157" s="115"/>
      <c r="DC157" s="115"/>
      <c r="DD157" s="115"/>
      <c r="DE157" s="115"/>
      <c r="DF157" s="115"/>
      <c r="DG157" s="115"/>
    </row>
    <row r="158" spans="3:111" ht="15" hidden="1" customHeight="1">
      <c r="C158" s="114" t="s">
        <v>90</v>
      </c>
      <c r="D158" s="115" t="str">
        <f t="shared" ref="D158:K158" si="194">IF(D7=$D$183,"1",IF(D7=$D$184,"2"))</f>
        <v>1</v>
      </c>
      <c r="E158" s="115" t="str">
        <f t="shared" si="194"/>
        <v>1</v>
      </c>
      <c r="F158" s="115" t="str">
        <f t="shared" si="194"/>
        <v>1</v>
      </c>
      <c r="G158" s="115" t="str">
        <f t="shared" si="194"/>
        <v>2</v>
      </c>
      <c r="H158" s="115" t="str">
        <f t="shared" si="194"/>
        <v>1</v>
      </c>
      <c r="I158" s="115" t="str">
        <f t="shared" si="194"/>
        <v>1</v>
      </c>
      <c r="J158" s="115" t="str">
        <f t="shared" si="194"/>
        <v>1</v>
      </c>
      <c r="K158" s="115" t="str">
        <f t="shared" si="194"/>
        <v>2</v>
      </c>
      <c r="L158" s="29" t="str">
        <f t="shared" ref="L158:S158" si="195">IF(L7=$D$183,"1",IF(L7=$D$184,"2"))</f>
        <v>1</v>
      </c>
      <c r="M158" s="29" t="str">
        <f t="shared" si="195"/>
        <v>1</v>
      </c>
      <c r="N158" s="29" t="str">
        <f t="shared" si="195"/>
        <v>1</v>
      </c>
      <c r="O158" s="29" t="str">
        <f t="shared" si="195"/>
        <v>2</v>
      </c>
      <c r="P158" s="29" t="str">
        <f t="shared" si="195"/>
        <v>1</v>
      </c>
      <c r="Q158" s="29" t="str">
        <f t="shared" si="195"/>
        <v>1</v>
      </c>
      <c r="R158" s="29" t="str">
        <f t="shared" si="195"/>
        <v>1</v>
      </c>
      <c r="S158" s="29" t="str">
        <f t="shared" si="195"/>
        <v>2</v>
      </c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  <c r="BI158" s="115"/>
      <c r="BJ158" s="115"/>
      <c r="BK158" s="115"/>
      <c r="BL158" s="115"/>
      <c r="BM158" s="115"/>
      <c r="BN158" s="115"/>
      <c r="BO158" s="115"/>
      <c r="BP158" s="115"/>
      <c r="BQ158" s="115"/>
      <c r="BR158" s="115"/>
      <c r="BS158" s="115"/>
      <c r="BT158" s="115"/>
      <c r="BU158" s="115"/>
      <c r="BV158" s="115"/>
      <c r="BW158" s="115"/>
      <c r="BX158" s="115"/>
      <c r="BY158" s="115"/>
      <c r="BZ158" s="115"/>
      <c r="CA158" s="115"/>
      <c r="CB158" s="115"/>
      <c r="CC158" s="115"/>
      <c r="CD158" s="115"/>
      <c r="CE158" s="115"/>
      <c r="CF158" s="115"/>
      <c r="CG158" s="115"/>
      <c r="CH158" s="115"/>
      <c r="CI158" s="115"/>
      <c r="CJ158" s="115"/>
      <c r="CK158" s="115"/>
      <c r="CL158" s="115"/>
      <c r="CM158" s="115"/>
      <c r="CN158" s="115"/>
      <c r="CO158" s="115"/>
      <c r="CP158" s="115"/>
      <c r="CQ158" s="115"/>
      <c r="CR158" s="115"/>
      <c r="CS158" s="115"/>
      <c r="CT158" s="115"/>
      <c r="CU158" s="115"/>
      <c r="CV158" s="115"/>
      <c r="CW158" s="115"/>
      <c r="CX158" s="115"/>
      <c r="CY158" s="115"/>
      <c r="CZ158" s="115"/>
      <c r="DA158" s="115"/>
      <c r="DB158" s="115"/>
      <c r="DC158" s="115"/>
      <c r="DD158" s="115"/>
      <c r="DE158" s="115"/>
      <c r="DF158" s="115"/>
      <c r="DG158" s="115"/>
    </row>
    <row r="159" spans="3:111" ht="15" hidden="1" customHeight="1">
      <c r="C159" s="114" t="s">
        <v>91</v>
      </c>
      <c r="D159" s="115">
        <f>VALUE(CONCATENATE(D156,D157,D158))</f>
        <v>111</v>
      </c>
      <c r="E159" s="115">
        <f t="shared" ref="E159:K159" si="196">VALUE(CONCATENATE(E156,E157,E158))</f>
        <v>211</v>
      </c>
      <c r="F159" s="115">
        <f t="shared" si="196"/>
        <v>221</v>
      </c>
      <c r="G159" s="115">
        <f t="shared" si="196"/>
        <v>222</v>
      </c>
      <c r="H159" s="115">
        <f t="shared" si="196"/>
        <v>111</v>
      </c>
      <c r="I159" s="115">
        <f t="shared" si="196"/>
        <v>211</v>
      </c>
      <c r="J159" s="115">
        <f t="shared" si="196"/>
        <v>221</v>
      </c>
      <c r="K159" s="115">
        <f t="shared" si="196"/>
        <v>222</v>
      </c>
      <c r="L159" s="29">
        <f>VALUE(CONCATENATE(L156,L157,L158))</f>
        <v>111</v>
      </c>
      <c r="M159" s="29">
        <f t="shared" ref="M159:S159" si="197">VALUE(CONCATENATE(M156,M157,M158))</f>
        <v>211</v>
      </c>
      <c r="N159" s="29">
        <f t="shared" si="197"/>
        <v>221</v>
      </c>
      <c r="O159" s="29">
        <f t="shared" si="197"/>
        <v>222</v>
      </c>
      <c r="P159" s="29">
        <f t="shared" si="197"/>
        <v>111</v>
      </c>
      <c r="Q159" s="29">
        <f t="shared" si="197"/>
        <v>211</v>
      </c>
      <c r="R159" s="29">
        <f t="shared" si="197"/>
        <v>221</v>
      </c>
      <c r="S159" s="29">
        <f t="shared" si="197"/>
        <v>222</v>
      </c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  <c r="BE159" s="115"/>
      <c r="BF159" s="115"/>
      <c r="BG159" s="115"/>
      <c r="BH159" s="115"/>
      <c r="BI159" s="115"/>
      <c r="BJ159" s="115"/>
      <c r="BK159" s="115"/>
      <c r="BL159" s="115"/>
      <c r="BM159" s="115"/>
      <c r="BN159" s="115"/>
      <c r="BO159" s="115"/>
      <c r="BP159" s="115"/>
      <c r="BQ159" s="115"/>
      <c r="BR159" s="115"/>
      <c r="BS159" s="115"/>
      <c r="BT159" s="115"/>
      <c r="BU159" s="115"/>
      <c r="BV159" s="115"/>
      <c r="BW159" s="115"/>
      <c r="BX159" s="115"/>
      <c r="BY159" s="115"/>
      <c r="BZ159" s="115"/>
      <c r="CA159" s="115"/>
      <c r="CB159" s="115"/>
      <c r="CC159" s="115"/>
      <c r="CD159" s="115"/>
      <c r="CE159" s="115"/>
      <c r="CF159" s="115"/>
      <c r="CG159" s="115"/>
      <c r="CH159" s="115"/>
      <c r="CI159" s="115"/>
      <c r="CJ159" s="115"/>
      <c r="CK159" s="115"/>
      <c r="CL159" s="115"/>
      <c r="CM159" s="115"/>
      <c r="CN159" s="115"/>
      <c r="CO159" s="115"/>
      <c r="CP159" s="115"/>
      <c r="CQ159" s="115"/>
      <c r="CR159" s="115"/>
      <c r="CS159" s="115"/>
      <c r="CT159" s="115"/>
      <c r="CU159" s="115"/>
      <c r="CV159" s="115"/>
      <c r="CW159" s="115"/>
      <c r="CX159" s="115"/>
      <c r="CY159" s="115"/>
      <c r="CZ159" s="115"/>
      <c r="DA159" s="115"/>
      <c r="DB159" s="115"/>
      <c r="DC159" s="115"/>
      <c r="DD159" s="115"/>
      <c r="DE159" s="115"/>
      <c r="DF159" s="115"/>
      <c r="DG159" s="115"/>
    </row>
    <row r="160" spans="3:111" ht="15" hidden="1" customHeight="1">
      <c r="D160" s="115"/>
      <c r="L160" s="29"/>
    </row>
    <row r="161" spans="3:19" ht="15" hidden="1" customHeight="1">
      <c r="C161" s="114" t="s">
        <v>92</v>
      </c>
    </row>
    <row r="162" spans="3:19" ht="15" hidden="1" customHeight="1">
      <c r="C162" s="184">
        <v>111</v>
      </c>
      <c r="D162" s="185" t="s">
        <v>93</v>
      </c>
      <c r="E162" s="186">
        <v>1</v>
      </c>
      <c r="L162" s="69" t="s">
        <v>93</v>
      </c>
      <c r="M162" s="70">
        <v>1</v>
      </c>
    </row>
    <row r="163" spans="3:19" ht="15" hidden="1" customHeight="1">
      <c r="C163" s="184">
        <v>112</v>
      </c>
      <c r="D163" s="185" t="s">
        <v>94</v>
      </c>
      <c r="E163" s="186">
        <v>4</v>
      </c>
      <c r="L163" s="69" t="s">
        <v>94</v>
      </c>
      <c r="M163" s="70">
        <v>4</v>
      </c>
    </row>
    <row r="164" spans="3:19" ht="15" hidden="1" customHeight="1">
      <c r="C164" s="184">
        <v>121</v>
      </c>
      <c r="D164" s="185" t="s">
        <v>95</v>
      </c>
      <c r="E164" s="186">
        <v>3</v>
      </c>
      <c r="L164" s="69" t="s">
        <v>95</v>
      </c>
      <c r="M164" s="70">
        <v>3</v>
      </c>
    </row>
    <row r="165" spans="3:19" ht="15" hidden="1" customHeight="1">
      <c r="C165" s="184">
        <v>122</v>
      </c>
      <c r="D165" s="185" t="s">
        <v>94</v>
      </c>
      <c r="E165" s="186">
        <v>4</v>
      </c>
      <c r="L165" s="69" t="s">
        <v>94</v>
      </c>
      <c r="M165" s="70">
        <v>4</v>
      </c>
    </row>
    <row r="166" spans="3:19" ht="15" hidden="1" customHeight="1">
      <c r="C166" s="184">
        <v>211</v>
      </c>
      <c r="D166" s="185" t="s">
        <v>96</v>
      </c>
      <c r="E166" s="186">
        <v>2</v>
      </c>
      <c r="L166" s="69" t="s">
        <v>96</v>
      </c>
      <c r="M166" s="70">
        <v>2</v>
      </c>
    </row>
    <row r="167" spans="3:19" ht="15" hidden="1" customHeight="1">
      <c r="C167" s="184">
        <v>212</v>
      </c>
      <c r="D167" s="185" t="s">
        <v>94</v>
      </c>
      <c r="E167" s="186">
        <v>4</v>
      </c>
      <c r="L167" s="69" t="s">
        <v>94</v>
      </c>
      <c r="M167" s="70">
        <v>4</v>
      </c>
    </row>
    <row r="168" spans="3:19" ht="15" hidden="1" customHeight="1">
      <c r="C168" s="184">
        <v>221</v>
      </c>
      <c r="D168" s="185" t="s">
        <v>95</v>
      </c>
      <c r="E168" s="186">
        <v>3</v>
      </c>
      <c r="L168" s="69" t="s">
        <v>95</v>
      </c>
      <c r="M168" s="70">
        <v>3</v>
      </c>
    </row>
    <row r="169" spans="3:19" ht="15" hidden="1" customHeight="1">
      <c r="C169" s="184">
        <v>222</v>
      </c>
      <c r="D169" s="185" t="s">
        <v>94</v>
      </c>
      <c r="E169" s="186">
        <v>4</v>
      </c>
      <c r="L169" s="69" t="s">
        <v>94</v>
      </c>
      <c r="M169" s="70">
        <v>4</v>
      </c>
    </row>
    <row r="170" spans="3:19" ht="15" hidden="1" customHeight="1"/>
    <row r="171" spans="3:19" ht="15" hidden="1" customHeight="1"/>
    <row r="172" spans="3:19" ht="15" hidden="1" customHeight="1">
      <c r="C172" s="114" t="s">
        <v>97</v>
      </c>
      <c r="D172" s="113">
        <f t="shared" ref="D172:K172" si="198">VLOOKUP(D6,$C$1074:$E$1120,3,FALSE)</f>
        <v>2</v>
      </c>
      <c r="E172" s="113">
        <f t="shared" si="198"/>
        <v>6</v>
      </c>
      <c r="F172" s="113">
        <f t="shared" si="198"/>
        <v>6</v>
      </c>
      <c r="G172" s="113">
        <f t="shared" si="198"/>
        <v>6</v>
      </c>
      <c r="H172" s="113">
        <f t="shared" si="198"/>
        <v>6</v>
      </c>
      <c r="I172" s="113">
        <f t="shared" si="198"/>
        <v>6</v>
      </c>
      <c r="J172" s="113">
        <f t="shared" si="198"/>
        <v>6</v>
      </c>
      <c r="K172" s="113">
        <f t="shared" si="198"/>
        <v>6</v>
      </c>
      <c r="L172" s="7">
        <f t="shared" ref="L172:S172" si="199">VLOOKUP(L6,$C$1074:$E$1120,3,FALSE)</f>
        <v>2</v>
      </c>
      <c r="M172" s="7">
        <f t="shared" si="199"/>
        <v>6</v>
      </c>
      <c r="N172" s="7">
        <f t="shared" si="199"/>
        <v>6</v>
      </c>
      <c r="O172" s="7">
        <f t="shared" si="199"/>
        <v>6</v>
      </c>
      <c r="P172" s="7">
        <f t="shared" si="199"/>
        <v>6</v>
      </c>
      <c r="Q172" s="7">
        <f t="shared" si="199"/>
        <v>6</v>
      </c>
      <c r="R172" s="7">
        <f t="shared" si="199"/>
        <v>6</v>
      </c>
      <c r="S172" s="7">
        <f t="shared" si="199"/>
        <v>6</v>
      </c>
    </row>
    <row r="173" spans="3:19" ht="15" hidden="1" customHeight="1">
      <c r="C173" s="114" t="s">
        <v>98</v>
      </c>
      <c r="D173" s="113">
        <f t="shared" ref="D173:K173" si="200">VLOOKUP(D159,$C$162:$E$169,3)</f>
        <v>1</v>
      </c>
      <c r="E173" s="113">
        <f t="shared" si="200"/>
        <v>2</v>
      </c>
      <c r="F173" s="113">
        <f t="shared" si="200"/>
        <v>3</v>
      </c>
      <c r="G173" s="113">
        <f t="shared" si="200"/>
        <v>4</v>
      </c>
      <c r="H173" s="113">
        <f t="shared" si="200"/>
        <v>1</v>
      </c>
      <c r="I173" s="113">
        <f t="shared" si="200"/>
        <v>2</v>
      </c>
      <c r="J173" s="113">
        <f t="shared" si="200"/>
        <v>3</v>
      </c>
      <c r="K173" s="113">
        <f t="shared" si="200"/>
        <v>4</v>
      </c>
      <c r="L173" s="7">
        <f t="shared" ref="L173:S173" si="201">VLOOKUP(L159,$C$162:$E$169,3)</f>
        <v>1</v>
      </c>
      <c r="M173" s="7">
        <f t="shared" si="201"/>
        <v>2</v>
      </c>
      <c r="N173" s="7">
        <f t="shared" si="201"/>
        <v>3</v>
      </c>
      <c r="O173" s="7">
        <f t="shared" si="201"/>
        <v>4</v>
      </c>
      <c r="P173" s="7">
        <f t="shared" si="201"/>
        <v>1</v>
      </c>
      <c r="Q173" s="7">
        <f t="shared" si="201"/>
        <v>2</v>
      </c>
      <c r="R173" s="7">
        <f t="shared" si="201"/>
        <v>3</v>
      </c>
      <c r="S173" s="7">
        <f t="shared" si="201"/>
        <v>4</v>
      </c>
    </row>
    <row r="174" spans="3:19" ht="15" hidden="1" customHeight="1">
      <c r="C174" s="114" t="s">
        <v>99</v>
      </c>
      <c r="D174" s="113">
        <f>VALUE(CONCATENATE(D172,D173))</f>
        <v>21</v>
      </c>
      <c r="E174" s="113">
        <f t="shared" ref="E174:K174" si="202">VALUE(CONCATENATE(E172,E173))</f>
        <v>62</v>
      </c>
      <c r="F174" s="113">
        <f t="shared" si="202"/>
        <v>63</v>
      </c>
      <c r="G174" s="113">
        <f t="shared" si="202"/>
        <v>64</v>
      </c>
      <c r="H174" s="113">
        <f t="shared" si="202"/>
        <v>61</v>
      </c>
      <c r="I174" s="113">
        <f t="shared" si="202"/>
        <v>62</v>
      </c>
      <c r="J174" s="113">
        <f t="shared" si="202"/>
        <v>63</v>
      </c>
      <c r="K174" s="113">
        <f t="shared" si="202"/>
        <v>64</v>
      </c>
      <c r="L174" s="7">
        <f>VALUE(CONCATENATE(L172,L173))</f>
        <v>21</v>
      </c>
      <c r="M174" s="7">
        <f t="shared" ref="M174:S174" si="203">VALUE(CONCATENATE(M172,M173))</f>
        <v>62</v>
      </c>
      <c r="N174" s="7">
        <f t="shared" si="203"/>
        <v>63</v>
      </c>
      <c r="O174" s="7">
        <f t="shared" si="203"/>
        <v>64</v>
      </c>
      <c r="P174" s="7">
        <f t="shared" si="203"/>
        <v>61</v>
      </c>
      <c r="Q174" s="7">
        <f t="shared" si="203"/>
        <v>62</v>
      </c>
      <c r="R174" s="7">
        <f t="shared" si="203"/>
        <v>63</v>
      </c>
      <c r="S174" s="7">
        <f t="shared" si="203"/>
        <v>64</v>
      </c>
    </row>
    <row r="175" spans="3:19" ht="15" hidden="1" customHeight="1">
      <c r="C175" s="114" t="s">
        <v>100</v>
      </c>
      <c r="D175" s="113">
        <f t="shared" ref="D175:K175" si="204">VLOOKUP(D6,$C$1074:$F$1120,4,FALSE)</f>
        <v>1</v>
      </c>
      <c r="E175" s="113">
        <f t="shared" si="204"/>
        <v>1</v>
      </c>
      <c r="F175" s="113">
        <f t="shared" si="204"/>
        <v>1</v>
      </c>
      <c r="G175" s="113">
        <f t="shared" si="204"/>
        <v>1</v>
      </c>
      <c r="H175" s="113">
        <f t="shared" si="204"/>
        <v>1</v>
      </c>
      <c r="I175" s="113">
        <f t="shared" si="204"/>
        <v>1</v>
      </c>
      <c r="J175" s="113">
        <f t="shared" si="204"/>
        <v>1</v>
      </c>
      <c r="K175" s="113">
        <f t="shared" si="204"/>
        <v>1</v>
      </c>
      <c r="L175" s="7">
        <f t="shared" ref="L175:S175" si="205">VLOOKUP(L6,$C$1074:$F$1120,4,FALSE)</f>
        <v>1</v>
      </c>
      <c r="M175" s="7">
        <f t="shared" si="205"/>
        <v>1</v>
      </c>
      <c r="N175" s="7">
        <f t="shared" si="205"/>
        <v>1</v>
      </c>
      <c r="O175" s="7">
        <f t="shared" si="205"/>
        <v>1</v>
      </c>
      <c r="P175" s="7">
        <f t="shared" si="205"/>
        <v>1</v>
      </c>
      <c r="Q175" s="7">
        <f t="shared" si="205"/>
        <v>1</v>
      </c>
      <c r="R175" s="7">
        <f t="shared" si="205"/>
        <v>1</v>
      </c>
      <c r="S175" s="7">
        <f t="shared" si="205"/>
        <v>1</v>
      </c>
    </row>
    <row r="176" spans="3:19" ht="15" hidden="1" customHeight="1"/>
    <row r="177" spans="3:19" ht="15" hidden="1" customHeight="1"/>
    <row r="178" spans="3:19" ht="15" hidden="1" customHeight="1"/>
    <row r="179" spans="3:19" ht="15" hidden="1" customHeight="1"/>
    <row r="180" spans="3:19" ht="15" hidden="1" customHeight="1"/>
    <row r="181" spans="3:19" ht="15" hidden="1" customHeight="1"/>
    <row r="182" spans="3:19" ht="15" hidden="1" customHeight="1">
      <c r="C182" s="114" t="s">
        <v>101</v>
      </c>
    </row>
    <row r="183" spans="3:19" ht="15" hidden="1" customHeight="1">
      <c r="C183" s="114" t="s">
        <v>102</v>
      </c>
      <c r="D183" s="113" t="s">
        <v>22</v>
      </c>
      <c r="L183" s="7" t="s">
        <v>22</v>
      </c>
    </row>
    <row r="184" spans="3:19" ht="15" hidden="1" customHeight="1">
      <c r="D184" s="113" t="s">
        <v>94</v>
      </c>
      <c r="L184" s="7" t="s">
        <v>94</v>
      </c>
    </row>
    <row r="185" spans="3:19" ht="15" hidden="1" customHeight="1">
      <c r="C185" s="114" t="s">
        <v>103</v>
      </c>
      <c r="D185" s="187" t="s">
        <v>104</v>
      </c>
      <c r="E185" s="188" t="s">
        <v>105</v>
      </c>
      <c r="F185" s="189" t="s">
        <v>106</v>
      </c>
      <c r="G185" s="187" t="s">
        <v>107</v>
      </c>
      <c r="I185" s="115" t="s">
        <v>108</v>
      </c>
      <c r="J185" s="115" t="s">
        <v>109</v>
      </c>
      <c r="K185" s="115" t="s">
        <v>110</v>
      </c>
      <c r="L185" s="71" t="s">
        <v>104</v>
      </c>
      <c r="M185" s="72" t="s">
        <v>105</v>
      </c>
      <c r="N185" s="73" t="s">
        <v>106</v>
      </c>
      <c r="O185" s="71" t="s">
        <v>107</v>
      </c>
      <c r="Q185" s="29" t="s">
        <v>108</v>
      </c>
      <c r="R185" s="29" t="s">
        <v>109</v>
      </c>
      <c r="S185" s="29" t="s">
        <v>110</v>
      </c>
    </row>
    <row r="186" spans="3:19" ht="15" hidden="1" customHeight="1">
      <c r="C186" s="114">
        <v>111</v>
      </c>
      <c r="D186" s="190" t="s">
        <v>111</v>
      </c>
      <c r="E186" s="191">
        <v>13220</v>
      </c>
      <c r="F186" s="192">
        <v>3350</v>
      </c>
      <c r="G186" s="192">
        <v>8380</v>
      </c>
      <c r="I186" s="115">
        <v>1</v>
      </c>
      <c r="J186" s="115">
        <v>1</v>
      </c>
      <c r="K186" s="193">
        <v>1</v>
      </c>
      <c r="L186" s="74" t="s">
        <v>111</v>
      </c>
      <c r="M186" s="75">
        <v>12450</v>
      </c>
      <c r="N186" s="26">
        <v>3050</v>
      </c>
      <c r="O186" s="26">
        <v>7610</v>
      </c>
      <c r="Q186" s="29">
        <v>1</v>
      </c>
      <c r="R186" s="29">
        <v>1</v>
      </c>
      <c r="S186" s="76">
        <v>1</v>
      </c>
    </row>
    <row r="187" spans="3:19" ht="15" hidden="1" customHeight="1">
      <c r="C187" s="114">
        <v>112</v>
      </c>
      <c r="D187" s="190" t="s">
        <v>112</v>
      </c>
      <c r="E187" s="191">
        <v>14930</v>
      </c>
      <c r="F187" s="192">
        <v>3350</v>
      </c>
      <c r="G187" s="192">
        <v>8380</v>
      </c>
      <c r="I187" s="115">
        <v>1</v>
      </c>
      <c r="J187" s="115">
        <v>1</v>
      </c>
      <c r="K187" s="193">
        <v>2</v>
      </c>
      <c r="L187" s="74" t="s">
        <v>112</v>
      </c>
      <c r="M187" s="75">
        <v>13980</v>
      </c>
      <c r="N187" s="26">
        <v>3050</v>
      </c>
      <c r="O187" s="26">
        <v>7610</v>
      </c>
      <c r="Q187" s="29">
        <v>1</v>
      </c>
      <c r="R187" s="29">
        <v>1</v>
      </c>
      <c r="S187" s="76">
        <v>2</v>
      </c>
    </row>
    <row r="188" spans="3:19" ht="15" hidden="1" customHeight="1">
      <c r="C188" s="114">
        <v>113</v>
      </c>
      <c r="D188" s="190" t="s">
        <v>113</v>
      </c>
      <c r="E188" s="191">
        <v>16640</v>
      </c>
      <c r="F188" s="192">
        <v>3350</v>
      </c>
      <c r="G188" s="192">
        <v>8380</v>
      </c>
      <c r="I188" s="115">
        <v>1</v>
      </c>
      <c r="J188" s="115">
        <v>1</v>
      </c>
      <c r="K188" s="193">
        <v>3</v>
      </c>
      <c r="L188" s="74" t="s">
        <v>113</v>
      </c>
      <c r="M188" s="75">
        <v>15510</v>
      </c>
      <c r="N188" s="26">
        <v>3050</v>
      </c>
      <c r="O188" s="26">
        <v>7610</v>
      </c>
      <c r="Q188" s="29">
        <v>1</v>
      </c>
      <c r="R188" s="29">
        <v>1</v>
      </c>
      <c r="S188" s="76">
        <v>3</v>
      </c>
    </row>
    <row r="189" spans="3:19" ht="15" hidden="1" customHeight="1">
      <c r="C189" s="114">
        <v>114</v>
      </c>
      <c r="D189" s="190" t="s">
        <v>114</v>
      </c>
      <c r="E189" s="191">
        <v>18340</v>
      </c>
      <c r="F189" s="192">
        <v>3350</v>
      </c>
      <c r="G189" s="192">
        <v>8380</v>
      </c>
      <c r="I189" s="115">
        <v>1</v>
      </c>
      <c r="J189" s="115">
        <v>1</v>
      </c>
      <c r="K189" s="193">
        <v>4</v>
      </c>
      <c r="L189" s="74" t="s">
        <v>114</v>
      </c>
      <c r="M189" s="75">
        <v>17050</v>
      </c>
      <c r="N189" s="26">
        <v>3050</v>
      </c>
      <c r="O189" s="26">
        <v>7610</v>
      </c>
      <c r="Q189" s="29">
        <v>1</v>
      </c>
      <c r="R189" s="29">
        <v>1</v>
      </c>
      <c r="S189" s="76">
        <v>4</v>
      </c>
    </row>
    <row r="190" spans="3:19" ht="15" hidden="1" customHeight="1">
      <c r="C190" s="114">
        <v>115</v>
      </c>
      <c r="D190" s="190" t="s">
        <v>115</v>
      </c>
      <c r="E190" s="191">
        <v>20050</v>
      </c>
      <c r="F190" s="192">
        <v>3350</v>
      </c>
      <c r="G190" s="192">
        <v>8380</v>
      </c>
      <c r="I190" s="115">
        <v>1</v>
      </c>
      <c r="J190" s="115">
        <v>1</v>
      </c>
      <c r="K190" s="193">
        <v>5</v>
      </c>
      <c r="L190" s="74" t="s">
        <v>115</v>
      </c>
      <c r="M190" s="75">
        <v>18580</v>
      </c>
      <c r="N190" s="26">
        <v>3050</v>
      </c>
      <c r="O190" s="26">
        <v>7610</v>
      </c>
      <c r="Q190" s="29">
        <v>1</v>
      </c>
      <c r="R190" s="29">
        <v>1</v>
      </c>
      <c r="S190" s="76">
        <v>5</v>
      </c>
    </row>
    <row r="191" spans="3:19" ht="15" hidden="1" customHeight="1">
      <c r="C191" s="114">
        <v>116</v>
      </c>
      <c r="D191" s="190" t="s">
        <v>116</v>
      </c>
      <c r="E191" s="191">
        <v>21760</v>
      </c>
      <c r="F191" s="192">
        <v>3350</v>
      </c>
      <c r="G191" s="192">
        <v>8380</v>
      </c>
      <c r="I191" s="115">
        <v>1</v>
      </c>
      <c r="J191" s="115">
        <v>1</v>
      </c>
      <c r="K191" s="193">
        <v>6</v>
      </c>
      <c r="L191" s="74" t="s">
        <v>116</v>
      </c>
      <c r="M191" s="75">
        <v>20120</v>
      </c>
      <c r="N191" s="26">
        <v>3050</v>
      </c>
      <c r="O191" s="26">
        <v>7610</v>
      </c>
      <c r="Q191" s="29">
        <v>1</v>
      </c>
      <c r="R191" s="29">
        <v>1</v>
      </c>
      <c r="S191" s="76">
        <v>6</v>
      </c>
    </row>
    <row r="192" spans="3:19" ht="15" hidden="1" customHeight="1">
      <c r="C192" s="114">
        <v>117</v>
      </c>
      <c r="D192" s="190" t="s">
        <v>117</v>
      </c>
      <c r="E192" s="191">
        <v>23470</v>
      </c>
      <c r="F192" s="192">
        <v>3350</v>
      </c>
      <c r="G192" s="192">
        <v>8380</v>
      </c>
      <c r="I192" s="115">
        <v>1</v>
      </c>
      <c r="J192" s="115">
        <v>1</v>
      </c>
      <c r="K192" s="193">
        <v>7</v>
      </c>
      <c r="L192" s="74" t="s">
        <v>117</v>
      </c>
      <c r="M192" s="75">
        <v>21650</v>
      </c>
      <c r="N192" s="26">
        <v>3050</v>
      </c>
      <c r="O192" s="26">
        <v>7610</v>
      </c>
      <c r="Q192" s="29">
        <v>1</v>
      </c>
      <c r="R192" s="29">
        <v>1</v>
      </c>
      <c r="S192" s="76">
        <v>7</v>
      </c>
    </row>
    <row r="193" spans="3:19" ht="15" hidden="1" customHeight="1">
      <c r="C193" s="114">
        <v>118</v>
      </c>
      <c r="D193" s="190" t="s">
        <v>118</v>
      </c>
      <c r="E193" s="191">
        <v>25180</v>
      </c>
      <c r="F193" s="192">
        <v>3350</v>
      </c>
      <c r="G193" s="192">
        <v>8380</v>
      </c>
      <c r="I193" s="115">
        <v>1</v>
      </c>
      <c r="J193" s="115">
        <v>1</v>
      </c>
      <c r="K193" s="193">
        <v>8</v>
      </c>
      <c r="L193" s="74" t="s">
        <v>118</v>
      </c>
      <c r="M193" s="75">
        <v>23180</v>
      </c>
      <c r="N193" s="26">
        <v>3050</v>
      </c>
      <c r="O193" s="26">
        <v>7610</v>
      </c>
      <c r="Q193" s="29">
        <v>1</v>
      </c>
      <c r="R193" s="29">
        <v>1</v>
      </c>
      <c r="S193" s="76">
        <v>8</v>
      </c>
    </row>
    <row r="194" spans="3:19" ht="15" hidden="1" customHeight="1">
      <c r="C194" s="114">
        <v>119</v>
      </c>
      <c r="D194" s="190" t="s">
        <v>119</v>
      </c>
      <c r="E194" s="191">
        <v>26890</v>
      </c>
      <c r="F194" s="192">
        <v>3350</v>
      </c>
      <c r="G194" s="192">
        <v>8380</v>
      </c>
      <c r="I194" s="115">
        <v>1</v>
      </c>
      <c r="J194" s="115">
        <v>1</v>
      </c>
      <c r="K194" s="193">
        <v>9</v>
      </c>
      <c r="L194" s="74" t="s">
        <v>119</v>
      </c>
      <c r="M194" s="75">
        <v>24720</v>
      </c>
      <c r="N194" s="26">
        <v>3050</v>
      </c>
      <c r="O194" s="26">
        <v>7610</v>
      </c>
      <c r="Q194" s="29">
        <v>1</v>
      </c>
      <c r="R194" s="29">
        <v>1</v>
      </c>
      <c r="S194" s="76">
        <v>9</v>
      </c>
    </row>
    <row r="195" spans="3:19" ht="15" hidden="1" customHeight="1">
      <c r="C195" s="114">
        <v>1110</v>
      </c>
      <c r="D195" s="190" t="s">
        <v>120</v>
      </c>
      <c r="E195" s="191">
        <v>28600</v>
      </c>
      <c r="F195" s="192">
        <v>3350</v>
      </c>
      <c r="G195" s="192">
        <v>8380</v>
      </c>
      <c r="I195" s="115">
        <v>1</v>
      </c>
      <c r="J195" s="115">
        <v>1</v>
      </c>
      <c r="K195" s="193">
        <v>10</v>
      </c>
      <c r="L195" s="74" t="s">
        <v>120</v>
      </c>
      <c r="M195" s="75">
        <v>26250</v>
      </c>
      <c r="N195" s="26">
        <v>3050</v>
      </c>
      <c r="O195" s="26">
        <v>7610</v>
      </c>
      <c r="Q195" s="29">
        <v>1</v>
      </c>
      <c r="R195" s="29">
        <v>1</v>
      </c>
      <c r="S195" s="76">
        <v>10</v>
      </c>
    </row>
    <row r="196" spans="3:19" ht="15" hidden="1" customHeight="1">
      <c r="C196" s="114">
        <v>1111</v>
      </c>
      <c r="D196" s="190" t="s">
        <v>121</v>
      </c>
      <c r="E196" s="191">
        <v>30290</v>
      </c>
      <c r="F196" s="192">
        <v>3350</v>
      </c>
      <c r="G196" s="192">
        <v>8380</v>
      </c>
      <c r="I196" s="115">
        <v>1</v>
      </c>
      <c r="J196" s="115">
        <v>1</v>
      </c>
      <c r="K196" s="193">
        <v>11</v>
      </c>
      <c r="L196" s="74" t="s">
        <v>121</v>
      </c>
      <c r="M196" s="75">
        <v>27780</v>
      </c>
      <c r="N196" s="26">
        <v>3050</v>
      </c>
      <c r="O196" s="26">
        <v>7610</v>
      </c>
      <c r="Q196" s="29">
        <v>1</v>
      </c>
      <c r="R196" s="29">
        <v>1</v>
      </c>
      <c r="S196" s="76">
        <v>11</v>
      </c>
    </row>
    <row r="197" spans="3:19" ht="15" hidden="1" customHeight="1">
      <c r="C197" s="114">
        <v>1112</v>
      </c>
      <c r="D197" s="190" t="s">
        <v>122</v>
      </c>
      <c r="E197" s="191">
        <v>31980</v>
      </c>
      <c r="F197" s="192">
        <v>3350</v>
      </c>
      <c r="G197" s="192">
        <v>8380</v>
      </c>
      <c r="I197" s="115">
        <v>1</v>
      </c>
      <c r="J197" s="115">
        <v>1</v>
      </c>
      <c r="K197" s="193">
        <v>12</v>
      </c>
      <c r="L197" s="74" t="s">
        <v>122</v>
      </c>
      <c r="M197" s="75">
        <v>29310</v>
      </c>
      <c r="N197" s="26">
        <v>3050</v>
      </c>
      <c r="O197" s="26">
        <v>7610</v>
      </c>
      <c r="Q197" s="29">
        <v>1</v>
      </c>
      <c r="R197" s="29">
        <v>1</v>
      </c>
      <c r="S197" s="76">
        <v>12</v>
      </c>
    </row>
    <row r="198" spans="3:19" ht="15" hidden="1" customHeight="1">
      <c r="C198" s="114">
        <v>1113</v>
      </c>
      <c r="D198" s="190" t="s">
        <v>123</v>
      </c>
      <c r="E198" s="191">
        <v>33670</v>
      </c>
      <c r="F198" s="192">
        <v>3350</v>
      </c>
      <c r="G198" s="192">
        <v>8380</v>
      </c>
      <c r="I198" s="115">
        <v>1</v>
      </c>
      <c r="J198" s="115">
        <v>1</v>
      </c>
      <c r="K198" s="193">
        <v>13</v>
      </c>
      <c r="L198" s="74" t="s">
        <v>123</v>
      </c>
      <c r="M198" s="75">
        <v>30840</v>
      </c>
      <c r="N198" s="26">
        <v>3050</v>
      </c>
      <c r="O198" s="26">
        <v>7610</v>
      </c>
      <c r="Q198" s="29">
        <v>1</v>
      </c>
      <c r="R198" s="29">
        <v>1</v>
      </c>
      <c r="S198" s="76">
        <v>13</v>
      </c>
    </row>
    <row r="199" spans="3:19" ht="15" hidden="1" customHeight="1">
      <c r="C199" s="114">
        <v>1114</v>
      </c>
      <c r="D199" s="190" t="s">
        <v>124</v>
      </c>
      <c r="E199" s="191">
        <v>35360</v>
      </c>
      <c r="F199" s="192">
        <v>3350</v>
      </c>
      <c r="G199" s="192">
        <v>8380</v>
      </c>
      <c r="I199" s="115">
        <v>1</v>
      </c>
      <c r="J199" s="115">
        <v>1</v>
      </c>
      <c r="K199" s="193">
        <v>14</v>
      </c>
      <c r="L199" s="74" t="s">
        <v>124</v>
      </c>
      <c r="M199" s="75">
        <v>32370</v>
      </c>
      <c r="N199" s="26">
        <v>3050</v>
      </c>
      <c r="O199" s="26">
        <v>7610</v>
      </c>
      <c r="Q199" s="29">
        <v>1</v>
      </c>
      <c r="R199" s="29">
        <v>1</v>
      </c>
      <c r="S199" s="76">
        <v>14</v>
      </c>
    </row>
    <row r="200" spans="3:19" ht="15" hidden="1" customHeight="1">
      <c r="C200" s="114">
        <v>1115</v>
      </c>
      <c r="D200" s="190" t="s">
        <v>125</v>
      </c>
      <c r="E200" s="191">
        <v>37050</v>
      </c>
      <c r="F200" s="192">
        <v>3350</v>
      </c>
      <c r="G200" s="192">
        <v>8380</v>
      </c>
      <c r="I200" s="115">
        <v>1</v>
      </c>
      <c r="J200" s="115">
        <v>1</v>
      </c>
      <c r="K200" s="193">
        <v>15</v>
      </c>
      <c r="L200" s="74" t="s">
        <v>125</v>
      </c>
      <c r="M200" s="75">
        <v>33900</v>
      </c>
      <c r="N200" s="26">
        <v>3050</v>
      </c>
      <c r="O200" s="26">
        <v>7610</v>
      </c>
      <c r="Q200" s="29">
        <v>1</v>
      </c>
      <c r="R200" s="29">
        <v>1</v>
      </c>
      <c r="S200" s="76">
        <v>15</v>
      </c>
    </row>
    <row r="201" spans="3:19" ht="15" hidden="1" customHeight="1">
      <c r="C201" s="114">
        <v>1116</v>
      </c>
      <c r="D201" s="190" t="s">
        <v>126</v>
      </c>
      <c r="E201" s="191">
        <v>38730</v>
      </c>
      <c r="F201" s="192">
        <v>3350</v>
      </c>
      <c r="G201" s="192">
        <v>8380</v>
      </c>
      <c r="I201" s="115">
        <v>1</v>
      </c>
      <c r="J201" s="115">
        <v>1</v>
      </c>
      <c r="K201" s="193">
        <v>16</v>
      </c>
      <c r="L201" s="74" t="s">
        <v>126</v>
      </c>
      <c r="M201" s="75">
        <v>35430</v>
      </c>
      <c r="N201" s="26">
        <v>3050</v>
      </c>
      <c r="O201" s="26">
        <v>7610</v>
      </c>
      <c r="Q201" s="29">
        <v>1</v>
      </c>
      <c r="R201" s="29">
        <v>1</v>
      </c>
      <c r="S201" s="76">
        <v>16</v>
      </c>
    </row>
    <row r="202" spans="3:19" ht="15" hidden="1" customHeight="1">
      <c r="C202" s="114">
        <v>1117</v>
      </c>
      <c r="D202" s="190" t="s">
        <v>127</v>
      </c>
      <c r="E202" s="191">
        <v>40420</v>
      </c>
      <c r="F202" s="192">
        <v>3350</v>
      </c>
      <c r="G202" s="192">
        <v>8380</v>
      </c>
      <c r="I202" s="115">
        <v>1</v>
      </c>
      <c r="J202" s="115">
        <v>1</v>
      </c>
      <c r="K202" s="193">
        <v>17</v>
      </c>
      <c r="L202" s="74" t="s">
        <v>127</v>
      </c>
      <c r="M202" s="75">
        <v>36950</v>
      </c>
      <c r="N202" s="26">
        <v>3050</v>
      </c>
      <c r="O202" s="26">
        <v>7610</v>
      </c>
      <c r="Q202" s="29">
        <v>1</v>
      </c>
      <c r="R202" s="29">
        <v>1</v>
      </c>
      <c r="S202" s="76">
        <v>17</v>
      </c>
    </row>
    <row r="203" spans="3:19" ht="15" hidden="1" customHeight="1">
      <c r="C203" s="114">
        <v>1118</v>
      </c>
      <c r="D203" s="190" t="s">
        <v>128</v>
      </c>
      <c r="E203" s="191">
        <v>42110</v>
      </c>
      <c r="F203" s="192">
        <v>3350</v>
      </c>
      <c r="G203" s="192">
        <v>8380</v>
      </c>
      <c r="I203" s="115">
        <v>1</v>
      </c>
      <c r="J203" s="115">
        <v>1</v>
      </c>
      <c r="K203" s="193">
        <v>18</v>
      </c>
      <c r="L203" s="74" t="s">
        <v>128</v>
      </c>
      <c r="M203" s="75">
        <v>38480</v>
      </c>
      <c r="N203" s="26">
        <v>3050</v>
      </c>
      <c r="O203" s="26">
        <v>7610</v>
      </c>
      <c r="Q203" s="29">
        <v>1</v>
      </c>
      <c r="R203" s="29">
        <v>1</v>
      </c>
      <c r="S203" s="76">
        <v>18</v>
      </c>
    </row>
    <row r="204" spans="3:19" ht="15" hidden="1" customHeight="1">
      <c r="C204" s="114">
        <v>1119</v>
      </c>
      <c r="D204" s="190" t="s">
        <v>129</v>
      </c>
      <c r="E204" s="191">
        <v>43800</v>
      </c>
      <c r="F204" s="192">
        <v>3350</v>
      </c>
      <c r="G204" s="192">
        <v>8380</v>
      </c>
      <c r="I204" s="115">
        <v>1</v>
      </c>
      <c r="J204" s="115">
        <v>1</v>
      </c>
      <c r="K204" s="193">
        <v>19</v>
      </c>
      <c r="L204" s="74" t="s">
        <v>129</v>
      </c>
      <c r="M204" s="75">
        <v>40010</v>
      </c>
      <c r="N204" s="26">
        <v>3050</v>
      </c>
      <c r="O204" s="26">
        <v>7610</v>
      </c>
      <c r="Q204" s="29">
        <v>1</v>
      </c>
      <c r="R204" s="29">
        <v>1</v>
      </c>
      <c r="S204" s="76">
        <v>19</v>
      </c>
    </row>
    <row r="205" spans="3:19" ht="15" hidden="1" customHeight="1">
      <c r="C205" s="114">
        <v>1120</v>
      </c>
      <c r="D205" s="190" t="s">
        <v>130</v>
      </c>
      <c r="E205" s="191">
        <v>45490</v>
      </c>
      <c r="F205" s="192">
        <v>3350</v>
      </c>
      <c r="G205" s="192">
        <v>8380</v>
      </c>
      <c r="I205" s="115">
        <v>1</v>
      </c>
      <c r="J205" s="115">
        <v>1</v>
      </c>
      <c r="K205" s="193">
        <v>20</v>
      </c>
      <c r="L205" s="74" t="s">
        <v>130</v>
      </c>
      <c r="M205" s="75">
        <v>41540</v>
      </c>
      <c r="N205" s="26">
        <v>3050</v>
      </c>
      <c r="O205" s="26">
        <v>7610</v>
      </c>
      <c r="Q205" s="29">
        <v>1</v>
      </c>
      <c r="R205" s="29">
        <v>1</v>
      </c>
      <c r="S205" s="76">
        <v>20</v>
      </c>
    </row>
    <row r="206" spans="3:19" ht="15" hidden="1" customHeight="1">
      <c r="C206" s="114">
        <v>121</v>
      </c>
      <c r="D206" s="190" t="s">
        <v>111</v>
      </c>
      <c r="E206" s="191">
        <v>15340</v>
      </c>
      <c r="F206" s="191">
        <v>3860</v>
      </c>
      <c r="G206" s="191">
        <v>9650</v>
      </c>
      <c r="I206" s="115">
        <v>1</v>
      </c>
      <c r="J206" s="115">
        <v>2</v>
      </c>
      <c r="K206" s="193">
        <v>1</v>
      </c>
      <c r="L206" s="74" t="s">
        <v>111</v>
      </c>
      <c r="M206" s="75">
        <v>14480</v>
      </c>
      <c r="N206" s="75">
        <v>3530</v>
      </c>
      <c r="O206" s="75">
        <v>8810</v>
      </c>
      <c r="Q206" s="29">
        <v>1</v>
      </c>
      <c r="R206" s="29">
        <v>2</v>
      </c>
      <c r="S206" s="76">
        <v>1</v>
      </c>
    </row>
    <row r="207" spans="3:19" ht="15" hidden="1" customHeight="1">
      <c r="C207" s="114">
        <v>122</v>
      </c>
      <c r="D207" s="190" t="s">
        <v>112</v>
      </c>
      <c r="E207" s="191">
        <v>17340</v>
      </c>
      <c r="F207" s="191">
        <v>3860</v>
      </c>
      <c r="G207" s="191">
        <v>9650</v>
      </c>
      <c r="I207" s="115">
        <v>1</v>
      </c>
      <c r="J207" s="115">
        <v>2</v>
      </c>
      <c r="K207" s="193">
        <v>2</v>
      </c>
      <c r="L207" s="74" t="s">
        <v>112</v>
      </c>
      <c r="M207" s="75">
        <v>16290</v>
      </c>
      <c r="N207" s="75">
        <v>3530</v>
      </c>
      <c r="O207" s="75">
        <v>8810</v>
      </c>
      <c r="Q207" s="29">
        <v>1</v>
      </c>
      <c r="R207" s="29">
        <v>2</v>
      </c>
      <c r="S207" s="76">
        <v>2</v>
      </c>
    </row>
    <row r="208" spans="3:19" ht="15" hidden="1" customHeight="1">
      <c r="C208" s="114">
        <v>123</v>
      </c>
      <c r="D208" s="190" t="s">
        <v>113</v>
      </c>
      <c r="E208" s="191">
        <v>19340</v>
      </c>
      <c r="F208" s="191">
        <v>3860</v>
      </c>
      <c r="G208" s="191">
        <v>9650</v>
      </c>
      <c r="I208" s="115">
        <v>1</v>
      </c>
      <c r="J208" s="115">
        <v>2</v>
      </c>
      <c r="K208" s="193">
        <v>3</v>
      </c>
      <c r="L208" s="74" t="s">
        <v>113</v>
      </c>
      <c r="M208" s="75">
        <v>18100</v>
      </c>
      <c r="N208" s="75">
        <v>3530</v>
      </c>
      <c r="O208" s="75">
        <v>8810</v>
      </c>
      <c r="Q208" s="29">
        <v>1</v>
      </c>
      <c r="R208" s="29">
        <v>2</v>
      </c>
      <c r="S208" s="76">
        <v>3</v>
      </c>
    </row>
    <row r="209" spans="3:19" ht="15" hidden="1" customHeight="1">
      <c r="C209" s="114">
        <v>124</v>
      </c>
      <c r="D209" s="190" t="s">
        <v>114</v>
      </c>
      <c r="E209" s="191">
        <v>21340</v>
      </c>
      <c r="F209" s="191">
        <v>3860</v>
      </c>
      <c r="G209" s="191">
        <v>9650</v>
      </c>
      <c r="I209" s="115">
        <v>1</v>
      </c>
      <c r="J209" s="115">
        <v>2</v>
      </c>
      <c r="K209" s="193">
        <v>4</v>
      </c>
      <c r="L209" s="74" t="s">
        <v>114</v>
      </c>
      <c r="M209" s="75">
        <v>19910</v>
      </c>
      <c r="N209" s="75">
        <v>3530</v>
      </c>
      <c r="O209" s="75">
        <v>8810</v>
      </c>
      <c r="Q209" s="29">
        <v>1</v>
      </c>
      <c r="R209" s="29">
        <v>2</v>
      </c>
      <c r="S209" s="76">
        <v>4</v>
      </c>
    </row>
    <row r="210" spans="3:19" ht="15" hidden="1" customHeight="1">
      <c r="C210" s="114">
        <v>125</v>
      </c>
      <c r="D210" s="190" t="s">
        <v>115</v>
      </c>
      <c r="E210" s="191">
        <v>23330</v>
      </c>
      <c r="F210" s="191">
        <v>3860</v>
      </c>
      <c r="G210" s="191">
        <v>9650</v>
      </c>
      <c r="I210" s="115">
        <v>1</v>
      </c>
      <c r="J210" s="115">
        <v>2</v>
      </c>
      <c r="K210" s="193">
        <v>5</v>
      </c>
      <c r="L210" s="74" t="s">
        <v>115</v>
      </c>
      <c r="M210" s="75">
        <v>21710</v>
      </c>
      <c r="N210" s="75">
        <v>3530</v>
      </c>
      <c r="O210" s="75">
        <v>8810</v>
      </c>
      <c r="Q210" s="29">
        <v>1</v>
      </c>
      <c r="R210" s="29">
        <v>2</v>
      </c>
      <c r="S210" s="76">
        <v>5</v>
      </c>
    </row>
    <row r="211" spans="3:19" ht="15" hidden="1" customHeight="1">
      <c r="C211" s="114">
        <v>126</v>
      </c>
      <c r="D211" s="190" t="s">
        <v>116</v>
      </c>
      <c r="E211" s="191">
        <v>25330</v>
      </c>
      <c r="F211" s="191">
        <v>3860</v>
      </c>
      <c r="G211" s="191">
        <v>9650</v>
      </c>
      <c r="I211" s="115">
        <v>1</v>
      </c>
      <c r="J211" s="115">
        <v>2</v>
      </c>
      <c r="K211" s="193">
        <v>6</v>
      </c>
      <c r="L211" s="74" t="s">
        <v>116</v>
      </c>
      <c r="M211" s="75">
        <v>23520</v>
      </c>
      <c r="N211" s="75">
        <v>3530</v>
      </c>
      <c r="O211" s="75">
        <v>8810</v>
      </c>
      <c r="Q211" s="29">
        <v>1</v>
      </c>
      <c r="R211" s="29">
        <v>2</v>
      </c>
      <c r="S211" s="76">
        <v>6</v>
      </c>
    </row>
    <row r="212" spans="3:19" ht="15" hidden="1" customHeight="1">
      <c r="C212" s="114">
        <v>127</v>
      </c>
      <c r="D212" s="190" t="s">
        <v>117</v>
      </c>
      <c r="E212" s="191">
        <v>27330</v>
      </c>
      <c r="F212" s="191">
        <v>3860</v>
      </c>
      <c r="G212" s="191">
        <v>9650</v>
      </c>
      <c r="I212" s="115">
        <v>1</v>
      </c>
      <c r="J212" s="115">
        <v>2</v>
      </c>
      <c r="K212" s="193">
        <v>7</v>
      </c>
      <c r="L212" s="74" t="s">
        <v>117</v>
      </c>
      <c r="M212" s="75">
        <v>25330</v>
      </c>
      <c r="N212" s="75">
        <v>3530</v>
      </c>
      <c r="O212" s="75">
        <v>8810</v>
      </c>
      <c r="Q212" s="29">
        <v>1</v>
      </c>
      <c r="R212" s="29">
        <v>2</v>
      </c>
      <c r="S212" s="76">
        <v>7</v>
      </c>
    </row>
    <row r="213" spans="3:19" ht="15" hidden="1" customHeight="1">
      <c r="C213" s="114">
        <v>128</v>
      </c>
      <c r="D213" s="190" t="s">
        <v>118</v>
      </c>
      <c r="E213" s="191">
        <v>29330</v>
      </c>
      <c r="F213" s="191">
        <v>3860</v>
      </c>
      <c r="G213" s="191">
        <v>9650</v>
      </c>
      <c r="I213" s="115">
        <v>1</v>
      </c>
      <c r="J213" s="115">
        <v>2</v>
      </c>
      <c r="K213" s="193">
        <v>8</v>
      </c>
      <c r="L213" s="74" t="s">
        <v>118</v>
      </c>
      <c r="M213" s="75">
        <v>27140</v>
      </c>
      <c r="N213" s="75">
        <v>3530</v>
      </c>
      <c r="O213" s="75">
        <v>8810</v>
      </c>
      <c r="Q213" s="29">
        <v>1</v>
      </c>
      <c r="R213" s="29">
        <v>2</v>
      </c>
      <c r="S213" s="76">
        <v>8</v>
      </c>
    </row>
    <row r="214" spans="3:19" ht="15" hidden="1" customHeight="1">
      <c r="C214" s="114">
        <v>129</v>
      </c>
      <c r="D214" s="190" t="s">
        <v>119</v>
      </c>
      <c r="E214" s="191">
        <v>31330</v>
      </c>
      <c r="F214" s="191">
        <v>3860</v>
      </c>
      <c r="G214" s="191">
        <v>9650</v>
      </c>
      <c r="I214" s="115">
        <v>1</v>
      </c>
      <c r="J214" s="115">
        <v>2</v>
      </c>
      <c r="K214" s="193">
        <v>9</v>
      </c>
      <c r="L214" s="74" t="s">
        <v>119</v>
      </c>
      <c r="M214" s="75">
        <v>28940</v>
      </c>
      <c r="N214" s="75">
        <v>3530</v>
      </c>
      <c r="O214" s="75">
        <v>8810</v>
      </c>
      <c r="Q214" s="29">
        <v>1</v>
      </c>
      <c r="R214" s="29">
        <v>2</v>
      </c>
      <c r="S214" s="76">
        <v>9</v>
      </c>
    </row>
    <row r="215" spans="3:19" ht="15" hidden="1" customHeight="1">
      <c r="C215" s="114">
        <v>1210</v>
      </c>
      <c r="D215" s="190" t="s">
        <v>120</v>
      </c>
      <c r="E215" s="191">
        <v>33330</v>
      </c>
      <c r="F215" s="191">
        <v>3860</v>
      </c>
      <c r="G215" s="191">
        <v>9650</v>
      </c>
      <c r="I215" s="115">
        <v>1</v>
      </c>
      <c r="J215" s="115">
        <v>2</v>
      </c>
      <c r="K215" s="193">
        <v>10</v>
      </c>
      <c r="L215" s="74" t="s">
        <v>120</v>
      </c>
      <c r="M215" s="75">
        <v>30750</v>
      </c>
      <c r="N215" s="75">
        <v>3530</v>
      </c>
      <c r="O215" s="75">
        <v>8810</v>
      </c>
      <c r="Q215" s="29">
        <v>1</v>
      </c>
      <c r="R215" s="29">
        <v>2</v>
      </c>
      <c r="S215" s="76">
        <v>10</v>
      </c>
    </row>
    <row r="216" spans="3:19" ht="15" hidden="1" customHeight="1">
      <c r="C216" s="114">
        <v>1211</v>
      </c>
      <c r="D216" s="190" t="s">
        <v>121</v>
      </c>
      <c r="E216" s="191">
        <v>35280</v>
      </c>
      <c r="F216" s="191">
        <v>3860</v>
      </c>
      <c r="G216" s="191">
        <v>9650</v>
      </c>
      <c r="I216" s="115">
        <v>1</v>
      </c>
      <c r="J216" s="115">
        <v>2</v>
      </c>
      <c r="K216" s="193">
        <v>11</v>
      </c>
      <c r="L216" s="74" t="s">
        <v>121</v>
      </c>
      <c r="M216" s="75">
        <v>32530</v>
      </c>
      <c r="N216" s="75">
        <v>3530</v>
      </c>
      <c r="O216" s="75">
        <v>8810</v>
      </c>
      <c r="Q216" s="29">
        <v>1</v>
      </c>
      <c r="R216" s="29">
        <v>2</v>
      </c>
      <c r="S216" s="76">
        <v>11</v>
      </c>
    </row>
    <row r="217" spans="3:19" ht="15" hidden="1" customHeight="1">
      <c r="C217" s="114">
        <v>1212</v>
      </c>
      <c r="D217" s="190" t="s">
        <v>122</v>
      </c>
      <c r="E217" s="191">
        <v>37230</v>
      </c>
      <c r="F217" s="191">
        <v>3860</v>
      </c>
      <c r="G217" s="191">
        <v>9650</v>
      </c>
      <c r="I217" s="115">
        <v>1</v>
      </c>
      <c r="J217" s="115">
        <v>2</v>
      </c>
      <c r="K217" s="193">
        <v>12</v>
      </c>
      <c r="L217" s="74" t="s">
        <v>122</v>
      </c>
      <c r="M217" s="75">
        <v>34310</v>
      </c>
      <c r="N217" s="75">
        <v>3530</v>
      </c>
      <c r="O217" s="75">
        <v>8810</v>
      </c>
      <c r="Q217" s="29">
        <v>1</v>
      </c>
      <c r="R217" s="29">
        <v>2</v>
      </c>
      <c r="S217" s="76">
        <v>12</v>
      </c>
    </row>
    <row r="218" spans="3:19" ht="15" hidden="1" customHeight="1">
      <c r="C218" s="114">
        <v>1213</v>
      </c>
      <c r="D218" s="190" t="s">
        <v>123</v>
      </c>
      <c r="E218" s="191">
        <v>39180</v>
      </c>
      <c r="F218" s="191">
        <v>3860</v>
      </c>
      <c r="G218" s="191">
        <v>9650</v>
      </c>
      <c r="I218" s="115">
        <v>1</v>
      </c>
      <c r="J218" s="115">
        <v>2</v>
      </c>
      <c r="K218" s="193">
        <v>13</v>
      </c>
      <c r="L218" s="74" t="s">
        <v>123</v>
      </c>
      <c r="M218" s="75">
        <v>36090</v>
      </c>
      <c r="N218" s="75">
        <v>3530</v>
      </c>
      <c r="O218" s="75">
        <v>8810</v>
      </c>
      <c r="Q218" s="29">
        <v>1</v>
      </c>
      <c r="R218" s="29">
        <v>2</v>
      </c>
      <c r="S218" s="76">
        <v>13</v>
      </c>
    </row>
    <row r="219" spans="3:19" ht="15" hidden="1" customHeight="1">
      <c r="C219" s="114">
        <v>1214</v>
      </c>
      <c r="D219" s="190" t="s">
        <v>124</v>
      </c>
      <c r="E219" s="191">
        <v>41140</v>
      </c>
      <c r="F219" s="191">
        <v>3860</v>
      </c>
      <c r="G219" s="191">
        <v>9650</v>
      </c>
      <c r="I219" s="115">
        <v>1</v>
      </c>
      <c r="J219" s="115">
        <v>2</v>
      </c>
      <c r="K219" s="193">
        <v>14</v>
      </c>
      <c r="L219" s="74" t="s">
        <v>124</v>
      </c>
      <c r="M219" s="75">
        <v>37870</v>
      </c>
      <c r="N219" s="75">
        <v>3530</v>
      </c>
      <c r="O219" s="75">
        <v>8810</v>
      </c>
      <c r="Q219" s="29">
        <v>1</v>
      </c>
      <c r="R219" s="29">
        <v>2</v>
      </c>
      <c r="S219" s="76">
        <v>14</v>
      </c>
    </row>
    <row r="220" spans="3:19" ht="15" hidden="1" customHeight="1">
      <c r="C220" s="114">
        <v>1215</v>
      </c>
      <c r="D220" s="190" t="s">
        <v>125</v>
      </c>
      <c r="E220" s="191">
        <v>43090</v>
      </c>
      <c r="F220" s="191">
        <v>3860</v>
      </c>
      <c r="G220" s="191">
        <v>9650</v>
      </c>
      <c r="I220" s="115">
        <v>1</v>
      </c>
      <c r="J220" s="115">
        <v>2</v>
      </c>
      <c r="K220" s="193">
        <v>15</v>
      </c>
      <c r="L220" s="74" t="s">
        <v>125</v>
      </c>
      <c r="M220" s="75">
        <v>39650</v>
      </c>
      <c r="N220" s="75">
        <v>3530</v>
      </c>
      <c r="O220" s="75">
        <v>8810</v>
      </c>
      <c r="Q220" s="29">
        <v>1</v>
      </c>
      <c r="R220" s="29">
        <v>2</v>
      </c>
      <c r="S220" s="76">
        <v>15</v>
      </c>
    </row>
    <row r="221" spans="3:19" ht="15" hidden="1" customHeight="1">
      <c r="C221" s="114">
        <v>1216</v>
      </c>
      <c r="D221" s="190" t="s">
        <v>126</v>
      </c>
      <c r="E221" s="191">
        <v>45040</v>
      </c>
      <c r="F221" s="191">
        <v>3860</v>
      </c>
      <c r="G221" s="191">
        <v>9650</v>
      </c>
      <c r="I221" s="115">
        <v>1</v>
      </c>
      <c r="J221" s="115">
        <v>2</v>
      </c>
      <c r="K221" s="193">
        <v>16</v>
      </c>
      <c r="L221" s="74" t="s">
        <v>126</v>
      </c>
      <c r="M221" s="75">
        <v>41430</v>
      </c>
      <c r="N221" s="75">
        <v>3530</v>
      </c>
      <c r="O221" s="75">
        <v>8810</v>
      </c>
      <c r="Q221" s="29">
        <v>1</v>
      </c>
      <c r="R221" s="29">
        <v>2</v>
      </c>
      <c r="S221" s="76">
        <v>16</v>
      </c>
    </row>
    <row r="222" spans="3:19" ht="15" hidden="1" customHeight="1">
      <c r="C222" s="114">
        <v>1217</v>
      </c>
      <c r="D222" s="190" t="s">
        <v>127</v>
      </c>
      <c r="E222" s="191">
        <v>47000</v>
      </c>
      <c r="F222" s="191">
        <v>3860</v>
      </c>
      <c r="G222" s="191">
        <v>9650</v>
      </c>
      <c r="I222" s="115">
        <v>1</v>
      </c>
      <c r="J222" s="115">
        <v>2</v>
      </c>
      <c r="K222" s="193">
        <v>17</v>
      </c>
      <c r="L222" s="74" t="s">
        <v>127</v>
      </c>
      <c r="M222" s="75">
        <v>43210</v>
      </c>
      <c r="N222" s="75">
        <v>3530</v>
      </c>
      <c r="O222" s="75">
        <v>8810</v>
      </c>
      <c r="Q222" s="29">
        <v>1</v>
      </c>
      <c r="R222" s="29">
        <v>2</v>
      </c>
      <c r="S222" s="76">
        <v>17</v>
      </c>
    </row>
    <row r="223" spans="3:19" ht="15" hidden="1" customHeight="1">
      <c r="C223" s="114">
        <v>1218</v>
      </c>
      <c r="D223" s="190" t="s">
        <v>128</v>
      </c>
      <c r="E223" s="191">
        <v>48950</v>
      </c>
      <c r="F223" s="191">
        <v>3860</v>
      </c>
      <c r="G223" s="191">
        <v>9650</v>
      </c>
      <c r="I223" s="115">
        <v>1</v>
      </c>
      <c r="J223" s="115">
        <v>2</v>
      </c>
      <c r="K223" s="193">
        <v>18</v>
      </c>
      <c r="L223" s="74" t="s">
        <v>128</v>
      </c>
      <c r="M223" s="75">
        <v>44990</v>
      </c>
      <c r="N223" s="75">
        <v>3530</v>
      </c>
      <c r="O223" s="75">
        <v>8810</v>
      </c>
      <c r="Q223" s="29">
        <v>1</v>
      </c>
      <c r="R223" s="29">
        <v>2</v>
      </c>
      <c r="S223" s="76">
        <v>18</v>
      </c>
    </row>
    <row r="224" spans="3:19" ht="15" hidden="1" customHeight="1">
      <c r="C224" s="114">
        <v>1219</v>
      </c>
      <c r="D224" s="190" t="s">
        <v>129</v>
      </c>
      <c r="E224" s="191">
        <v>50900</v>
      </c>
      <c r="F224" s="191">
        <v>3860</v>
      </c>
      <c r="G224" s="191">
        <v>9650</v>
      </c>
      <c r="I224" s="115">
        <v>1</v>
      </c>
      <c r="J224" s="115">
        <v>2</v>
      </c>
      <c r="K224" s="193">
        <v>19</v>
      </c>
      <c r="L224" s="74" t="s">
        <v>129</v>
      </c>
      <c r="M224" s="75">
        <v>46770</v>
      </c>
      <c r="N224" s="75">
        <v>3530</v>
      </c>
      <c r="O224" s="75">
        <v>8810</v>
      </c>
      <c r="Q224" s="29">
        <v>1</v>
      </c>
      <c r="R224" s="29">
        <v>2</v>
      </c>
      <c r="S224" s="76">
        <v>19</v>
      </c>
    </row>
    <row r="225" spans="3:19" ht="15" hidden="1" customHeight="1">
      <c r="C225" s="114">
        <v>1220</v>
      </c>
      <c r="D225" s="190" t="s">
        <v>130</v>
      </c>
      <c r="E225" s="191">
        <v>52850</v>
      </c>
      <c r="F225" s="191">
        <v>3860</v>
      </c>
      <c r="G225" s="191">
        <v>9650</v>
      </c>
      <c r="I225" s="115">
        <v>1</v>
      </c>
      <c r="J225" s="115">
        <v>2</v>
      </c>
      <c r="K225" s="193">
        <v>20</v>
      </c>
      <c r="L225" s="74" t="s">
        <v>130</v>
      </c>
      <c r="M225" s="75">
        <v>48540</v>
      </c>
      <c r="N225" s="75">
        <v>3530</v>
      </c>
      <c r="O225" s="75">
        <v>8810</v>
      </c>
      <c r="Q225" s="29">
        <v>1</v>
      </c>
      <c r="R225" s="29">
        <v>2</v>
      </c>
      <c r="S225" s="76">
        <v>20</v>
      </c>
    </row>
    <row r="226" spans="3:19" ht="15" hidden="1" customHeight="1">
      <c r="C226" s="114">
        <v>131</v>
      </c>
      <c r="D226" s="190" t="s">
        <v>111</v>
      </c>
      <c r="E226" s="191">
        <v>20190</v>
      </c>
      <c r="F226" s="191">
        <v>5310</v>
      </c>
      <c r="G226" s="191">
        <v>13270</v>
      </c>
      <c r="I226" s="115">
        <v>1</v>
      </c>
      <c r="J226" s="115">
        <v>3</v>
      </c>
      <c r="K226" s="193">
        <v>1</v>
      </c>
      <c r="L226" s="74" t="s">
        <v>111</v>
      </c>
      <c r="M226" s="75">
        <v>18610</v>
      </c>
      <c r="N226" s="75">
        <v>4700</v>
      </c>
      <c r="O226" s="75">
        <v>11740</v>
      </c>
      <c r="Q226" s="29">
        <v>1</v>
      </c>
      <c r="R226" s="29">
        <v>3</v>
      </c>
      <c r="S226" s="76">
        <v>1</v>
      </c>
    </row>
    <row r="227" spans="3:19" ht="15" hidden="1" customHeight="1">
      <c r="C227" s="114">
        <v>132</v>
      </c>
      <c r="D227" s="190" t="s">
        <v>112</v>
      </c>
      <c r="E227" s="191">
        <v>23000</v>
      </c>
      <c r="F227" s="191">
        <v>5310</v>
      </c>
      <c r="G227" s="191">
        <v>13270</v>
      </c>
      <c r="I227" s="115">
        <v>1</v>
      </c>
      <c r="J227" s="115">
        <v>3</v>
      </c>
      <c r="K227" s="193">
        <v>2</v>
      </c>
      <c r="L227" s="74" t="s">
        <v>112</v>
      </c>
      <c r="M227" s="75">
        <v>21080</v>
      </c>
      <c r="N227" s="75">
        <v>4700</v>
      </c>
      <c r="O227" s="75">
        <v>11740</v>
      </c>
      <c r="Q227" s="29">
        <v>1</v>
      </c>
      <c r="R227" s="29">
        <v>3</v>
      </c>
      <c r="S227" s="76">
        <v>2</v>
      </c>
    </row>
    <row r="228" spans="3:19" ht="15" hidden="1" customHeight="1">
      <c r="C228" s="114">
        <v>133</v>
      </c>
      <c r="D228" s="190" t="s">
        <v>113</v>
      </c>
      <c r="E228" s="191">
        <v>25810</v>
      </c>
      <c r="F228" s="191">
        <v>5310</v>
      </c>
      <c r="G228" s="191">
        <v>13270</v>
      </c>
      <c r="I228" s="115">
        <v>1</v>
      </c>
      <c r="J228" s="115">
        <v>3</v>
      </c>
      <c r="K228" s="193">
        <v>3</v>
      </c>
      <c r="L228" s="74" t="s">
        <v>113</v>
      </c>
      <c r="M228" s="75">
        <v>23550</v>
      </c>
      <c r="N228" s="75">
        <v>4700</v>
      </c>
      <c r="O228" s="75">
        <v>11740</v>
      </c>
      <c r="Q228" s="29">
        <v>1</v>
      </c>
      <c r="R228" s="29">
        <v>3</v>
      </c>
      <c r="S228" s="76">
        <v>3</v>
      </c>
    </row>
    <row r="229" spans="3:19" ht="15" hidden="1" customHeight="1">
      <c r="C229" s="114">
        <v>134</v>
      </c>
      <c r="D229" s="190" t="s">
        <v>114</v>
      </c>
      <c r="E229" s="191">
        <v>28620</v>
      </c>
      <c r="F229" s="191">
        <v>5310</v>
      </c>
      <c r="G229" s="191">
        <v>13270</v>
      </c>
      <c r="I229" s="115">
        <v>1</v>
      </c>
      <c r="J229" s="115">
        <v>3</v>
      </c>
      <c r="K229" s="193">
        <v>4</v>
      </c>
      <c r="L229" s="74" t="s">
        <v>114</v>
      </c>
      <c r="M229" s="75">
        <v>26010</v>
      </c>
      <c r="N229" s="75">
        <v>4700</v>
      </c>
      <c r="O229" s="75">
        <v>11740</v>
      </c>
      <c r="Q229" s="29">
        <v>1</v>
      </c>
      <c r="R229" s="29">
        <v>3</v>
      </c>
      <c r="S229" s="76">
        <v>4</v>
      </c>
    </row>
    <row r="230" spans="3:19" ht="15" hidden="1" customHeight="1">
      <c r="C230" s="114">
        <v>135</v>
      </c>
      <c r="D230" s="190" t="s">
        <v>115</v>
      </c>
      <c r="E230" s="191">
        <v>31430</v>
      </c>
      <c r="F230" s="191">
        <v>5310</v>
      </c>
      <c r="G230" s="191">
        <v>13270</v>
      </c>
      <c r="I230" s="115">
        <v>1</v>
      </c>
      <c r="J230" s="115">
        <v>3</v>
      </c>
      <c r="K230" s="193">
        <v>5</v>
      </c>
      <c r="L230" s="74" t="s">
        <v>115</v>
      </c>
      <c r="M230" s="75">
        <v>28480</v>
      </c>
      <c r="N230" s="75">
        <v>4700</v>
      </c>
      <c r="O230" s="75">
        <v>11740</v>
      </c>
      <c r="Q230" s="29">
        <v>1</v>
      </c>
      <c r="R230" s="29">
        <v>3</v>
      </c>
      <c r="S230" s="76">
        <v>5</v>
      </c>
    </row>
    <row r="231" spans="3:19" ht="15" hidden="1" customHeight="1">
      <c r="C231" s="114">
        <v>136</v>
      </c>
      <c r="D231" s="190" t="s">
        <v>116</v>
      </c>
      <c r="E231" s="191">
        <v>34240</v>
      </c>
      <c r="F231" s="191">
        <v>5310</v>
      </c>
      <c r="G231" s="191">
        <v>13270</v>
      </c>
      <c r="I231" s="115">
        <v>1</v>
      </c>
      <c r="J231" s="115">
        <v>3</v>
      </c>
      <c r="K231" s="193">
        <v>6</v>
      </c>
      <c r="L231" s="74" t="s">
        <v>116</v>
      </c>
      <c r="M231" s="75">
        <v>30940</v>
      </c>
      <c r="N231" s="75">
        <v>4700</v>
      </c>
      <c r="O231" s="75">
        <v>11740</v>
      </c>
      <c r="Q231" s="29">
        <v>1</v>
      </c>
      <c r="R231" s="29">
        <v>3</v>
      </c>
      <c r="S231" s="76">
        <v>6</v>
      </c>
    </row>
    <row r="232" spans="3:19" ht="15" hidden="1" customHeight="1">
      <c r="C232" s="114">
        <v>137</v>
      </c>
      <c r="D232" s="190" t="s">
        <v>117</v>
      </c>
      <c r="E232" s="191">
        <v>37040</v>
      </c>
      <c r="F232" s="191">
        <v>5310</v>
      </c>
      <c r="G232" s="191">
        <v>13270</v>
      </c>
      <c r="I232" s="115">
        <v>1</v>
      </c>
      <c r="J232" s="115">
        <v>3</v>
      </c>
      <c r="K232" s="193">
        <v>7</v>
      </c>
      <c r="L232" s="74" t="s">
        <v>117</v>
      </c>
      <c r="M232" s="75">
        <v>33410</v>
      </c>
      <c r="N232" s="75">
        <v>4700</v>
      </c>
      <c r="O232" s="75">
        <v>11740</v>
      </c>
      <c r="Q232" s="29">
        <v>1</v>
      </c>
      <c r="R232" s="29">
        <v>3</v>
      </c>
      <c r="S232" s="76">
        <v>7</v>
      </c>
    </row>
    <row r="233" spans="3:19" ht="15" hidden="1" customHeight="1">
      <c r="C233" s="114">
        <v>138</v>
      </c>
      <c r="D233" s="190" t="s">
        <v>118</v>
      </c>
      <c r="E233" s="191">
        <v>39850</v>
      </c>
      <c r="F233" s="191">
        <v>5310</v>
      </c>
      <c r="G233" s="191">
        <v>13270</v>
      </c>
      <c r="I233" s="115">
        <v>1</v>
      </c>
      <c r="J233" s="115">
        <v>3</v>
      </c>
      <c r="K233" s="193">
        <v>8</v>
      </c>
      <c r="L233" s="74" t="s">
        <v>118</v>
      </c>
      <c r="M233" s="75">
        <v>35870</v>
      </c>
      <c r="N233" s="75">
        <v>4700</v>
      </c>
      <c r="O233" s="75">
        <v>11740</v>
      </c>
      <c r="Q233" s="29">
        <v>1</v>
      </c>
      <c r="R233" s="29">
        <v>3</v>
      </c>
      <c r="S233" s="76">
        <v>8</v>
      </c>
    </row>
    <row r="234" spans="3:19" ht="15" hidden="1" customHeight="1">
      <c r="C234" s="114">
        <v>139</v>
      </c>
      <c r="D234" s="190" t="s">
        <v>119</v>
      </c>
      <c r="E234" s="191">
        <v>42660</v>
      </c>
      <c r="F234" s="191">
        <v>5310</v>
      </c>
      <c r="G234" s="191">
        <v>13270</v>
      </c>
      <c r="I234" s="115">
        <v>1</v>
      </c>
      <c r="J234" s="115">
        <v>3</v>
      </c>
      <c r="K234" s="193">
        <v>9</v>
      </c>
      <c r="L234" s="74" t="s">
        <v>119</v>
      </c>
      <c r="M234" s="75">
        <v>38340</v>
      </c>
      <c r="N234" s="75">
        <v>4700</v>
      </c>
      <c r="O234" s="75">
        <v>11740</v>
      </c>
      <c r="Q234" s="29">
        <v>1</v>
      </c>
      <c r="R234" s="29">
        <v>3</v>
      </c>
      <c r="S234" s="76">
        <v>9</v>
      </c>
    </row>
    <row r="235" spans="3:19" ht="15" hidden="1" customHeight="1">
      <c r="C235" s="114">
        <v>1310</v>
      </c>
      <c r="D235" s="190" t="s">
        <v>120</v>
      </c>
      <c r="E235" s="191">
        <v>45470</v>
      </c>
      <c r="F235" s="191">
        <v>5310</v>
      </c>
      <c r="G235" s="191">
        <v>13270</v>
      </c>
      <c r="I235" s="115">
        <v>1</v>
      </c>
      <c r="J235" s="115">
        <v>3</v>
      </c>
      <c r="K235" s="193">
        <v>10</v>
      </c>
      <c r="L235" s="74" t="s">
        <v>120</v>
      </c>
      <c r="M235" s="75">
        <v>40800</v>
      </c>
      <c r="N235" s="75">
        <v>4700</v>
      </c>
      <c r="O235" s="75">
        <v>11740</v>
      </c>
      <c r="Q235" s="29">
        <v>1</v>
      </c>
      <c r="R235" s="29">
        <v>3</v>
      </c>
      <c r="S235" s="76">
        <v>10</v>
      </c>
    </row>
    <row r="236" spans="3:19" ht="15" hidden="1" customHeight="1">
      <c r="C236" s="114">
        <v>1311</v>
      </c>
      <c r="D236" s="190" t="s">
        <v>121</v>
      </c>
      <c r="E236" s="191">
        <v>48170</v>
      </c>
      <c r="F236" s="191">
        <v>5310</v>
      </c>
      <c r="G236" s="191">
        <v>13270</v>
      </c>
      <c r="I236" s="115">
        <v>1</v>
      </c>
      <c r="J236" s="115">
        <v>3</v>
      </c>
      <c r="K236" s="193">
        <v>11</v>
      </c>
      <c r="L236" s="74" t="s">
        <v>121</v>
      </c>
      <c r="M236" s="75">
        <v>43190</v>
      </c>
      <c r="N236" s="75">
        <v>4700</v>
      </c>
      <c r="O236" s="75">
        <v>11740</v>
      </c>
      <c r="Q236" s="29">
        <v>1</v>
      </c>
      <c r="R236" s="29">
        <v>3</v>
      </c>
      <c r="S236" s="76">
        <v>11</v>
      </c>
    </row>
    <row r="237" spans="3:19" ht="15" hidden="1" customHeight="1">
      <c r="C237" s="114">
        <v>1312</v>
      </c>
      <c r="D237" s="190" t="s">
        <v>122</v>
      </c>
      <c r="E237" s="191">
        <v>50870</v>
      </c>
      <c r="F237" s="191">
        <v>5310</v>
      </c>
      <c r="G237" s="191">
        <v>13270</v>
      </c>
      <c r="I237" s="115">
        <v>1</v>
      </c>
      <c r="J237" s="115">
        <v>3</v>
      </c>
      <c r="K237" s="193">
        <v>12</v>
      </c>
      <c r="L237" s="74" t="s">
        <v>122</v>
      </c>
      <c r="M237" s="75">
        <v>45570</v>
      </c>
      <c r="N237" s="75">
        <v>4700</v>
      </c>
      <c r="O237" s="75">
        <v>11740</v>
      </c>
      <c r="Q237" s="29">
        <v>1</v>
      </c>
      <c r="R237" s="29">
        <v>3</v>
      </c>
      <c r="S237" s="76">
        <v>12</v>
      </c>
    </row>
    <row r="238" spans="3:19" ht="15" hidden="1" customHeight="1">
      <c r="C238" s="114">
        <v>1313</v>
      </c>
      <c r="D238" s="190" t="s">
        <v>123</v>
      </c>
      <c r="E238" s="191">
        <v>53580</v>
      </c>
      <c r="F238" s="191">
        <v>5310</v>
      </c>
      <c r="G238" s="191">
        <v>13270</v>
      </c>
      <c r="I238" s="115">
        <v>1</v>
      </c>
      <c r="J238" s="115">
        <v>3</v>
      </c>
      <c r="K238" s="193">
        <v>13</v>
      </c>
      <c r="L238" s="74" t="s">
        <v>123</v>
      </c>
      <c r="M238" s="75">
        <v>47960</v>
      </c>
      <c r="N238" s="75">
        <v>4700</v>
      </c>
      <c r="O238" s="75">
        <v>11740</v>
      </c>
      <c r="Q238" s="29">
        <v>1</v>
      </c>
      <c r="R238" s="29">
        <v>3</v>
      </c>
      <c r="S238" s="76">
        <v>13</v>
      </c>
    </row>
    <row r="239" spans="3:19" ht="15" hidden="1" customHeight="1">
      <c r="C239" s="114">
        <v>1314</v>
      </c>
      <c r="D239" s="190" t="s">
        <v>124</v>
      </c>
      <c r="E239" s="191">
        <v>56280</v>
      </c>
      <c r="F239" s="191">
        <v>5310</v>
      </c>
      <c r="G239" s="191">
        <v>13270</v>
      </c>
      <c r="I239" s="115">
        <v>1</v>
      </c>
      <c r="J239" s="115">
        <v>3</v>
      </c>
      <c r="K239" s="193">
        <v>14</v>
      </c>
      <c r="L239" s="74" t="s">
        <v>124</v>
      </c>
      <c r="M239" s="75">
        <v>50350</v>
      </c>
      <c r="N239" s="75">
        <v>4700</v>
      </c>
      <c r="O239" s="75">
        <v>11740</v>
      </c>
      <c r="Q239" s="29">
        <v>1</v>
      </c>
      <c r="R239" s="29">
        <v>3</v>
      </c>
      <c r="S239" s="76">
        <v>14</v>
      </c>
    </row>
    <row r="240" spans="3:19" ht="15" hidden="1" customHeight="1">
      <c r="C240" s="114">
        <v>1315</v>
      </c>
      <c r="D240" s="190" t="s">
        <v>125</v>
      </c>
      <c r="E240" s="191">
        <v>58980</v>
      </c>
      <c r="F240" s="191">
        <v>5310</v>
      </c>
      <c r="G240" s="191">
        <v>13270</v>
      </c>
      <c r="I240" s="115">
        <v>1</v>
      </c>
      <c r="J240" s="115">
        <v>3</v>
      </c>
      <c r="K240" s="193">
        <v>15</v>
      </c>
      <c r="L240" s="74" t="s">
        <v>125</v>
      </c>
      <c r="M240" s="75">
        <v>52730</v>
      </c>
      <c r="N240" s="75">
        <v>4700</v>
      </c>
      <c r="O240" s="75">
        <v>11740</v>
      </c>
      <c r="Q240" s="29">
        <v>1</v>
      </c>
      <c r="R240" s="29">
        <v>3</v>
      </c>
      <c r="S240" s="76">
        <v>15</v>
      </c>
    </row>
    <row r="241" spans="3:19" ht="15" hidden="1" customHeight="1">
      <c r="C241" s="114">
        <v>1316</v>
      </c>
      <c r="D241" s="190" t="s">
        <v>126</v>
      </c>
      <c r="E241" s="191">
        <v>61680</v>
      </c>
      <c r="F241" s="191">
        <v>5310</v>
      </c>
      <c r="G241" s="191">
        <v>13270</v>
      </c>
      <c r="I241" s="115">
        <v>1</v>
      </c>
      <c r="J241" s="115">
        <v>3</v>
      </c>
      <c r="K241" s="193">
        <v>16</v>
      </c>
      <c r="L241" s="74" t="s">
        <v>126</v>
      </c>
      <c r="M241" s="75">
        <v>55120</v>
      </c>
      <c r="N241" s="75">
        <v>4700</v>
      </c>
      <c r="O241" s="75">
        <v>11740</v>
      </c>
      <c r="Q241" s="29">
        <v>1</v>
      </c>
      <c r="R241" s="29">
        <v>3</v>
      </c>
      <c r="S241" s="76">
        <v>16</v>
      </c>
    </row>
    <row r="242" spans="3:19" ht="15" hidden="1" customHeight="1">
      <c r="C242" s="114">
        <v>1317</v>
      </c>
      <c r="D242" s="190" t="s">
        <v>127</v>
      </c>
      <c r="E242" s="191">
        <v>64380</v>
      </c>
      <c r="F242" s="191">
        <v>5310</v>
      </c>
      <c r="G242" s="191">
        <v>13270</v>
      </c>
      <c r="I242" s="115">
        <v>1</v>
      </c>
      <c r="J242" s="115">
        <v>3</v>
      </c>
      <c r="K242" s="193">
        <v>17</v>
      </c>
      <c r="L242" s="74" t="s">
        <v>127</v>
      </c>
      <c r="M242" s="75">
        <v>57500</v>
      </c>
      <c r="N242" s="75">
        <v>4700</v>
      </c>
      <c r="O242" s="75">
        <v>11740</v>
      </c>
      <c r="Q242" s="29">
        <v>1</v>
      </c>
      <c r="R242" s="29">
        <v>3</v>
      </c>
      <c r="S242" s="76">
        <v>17</v>
      </c>
    </row>
    <row r="243" spans="3:19" ht="15" hidden="1" customHeight="1">
      <c r="C243" s="114">
        <v>1318</v>
      </c>
      <c r="D243" s="190" t="s">
        <v>128</v>
      </c>
      <c r="E243" s="191">
        <v>67080</v>
      </c>
      <c r="F243" s="191">
        <v>5310</v>
      </c>
      <c r="G243" s="191">
        <v>13270</v>
      </c>
      <c r="I243" s="115">
        <v>1</v>
      </c>
      <c r="J243" s="115">
        <v>3</v>
      </c>
      <c r="K243" s="193">
        <v>18</v>
      </c>
      <c r="L243" s="74" t="s">
        <v>128</v>
      </c>
      <c r="M243" s="75">
        <v>59890</v>
      </c>
      <c r="N243" s="75">
        <v>4700</v>
      </c>
      <c r="O243" s="75">
        <v>11740</v>
      </c>
      <c r="Q243" s="29">
        <v>1</v>
      </c>
      <c r="R243" s="29">
        <v>3</v>
      </c>
      <c r="S243" s="76">
        <v>18</v>
      </c>
    </row>
    <row r="244" spans="3:19" ht="15" hidden="1" customHeight="1">
      <c r="C244" s="114">
        <v>1319</v>
      </c>
      <c r="D244" s="190" t="s">
        <v>129</v>
      </c>
      <c r="E244" s="191">
        <v>69790</v>
      </c>
      <c r="F244" s="191">
        <v>5310</v>
      </c>
      <c r="G244" s="191">
        <v>13270</v>
      </c>
      <c r="I244" s="115">
        <v>1</v>
      </c>
      <c r="J244" s="115">
        <v>3</v>
      </c>
      <c r="K244" s="193">
        <v>19</v>
      </c>
      <c r="L244" s="74" t="s">
        <v>129</v>
      </c>
      <c r="M244" s="75">
        <v>62270</v>
      </c>
      <c r="N244" s="75">
        <v>4700</v>
      </c>
      <c r="O244" s="75">
        <v>11740</v>
      </c>
      <c r="Q244" s="29">
        <v>1</v>
      </c>
      <c r="R244" s="29">
        <v>3</v>
      </c>
      <c r="S244" s="76">
        <v>19</v>
      </c>
    </row>
    <row r="245" spans="3:19" ht="15" hidden="1" customHeight="1">
      <c r="C245" s="114">
        <v>1320</v>
      </c>
      <c r="D245" s="190" t="s">
        <v>130</v>
      </c>
      <c r="E245" s="191">
        <v>72490</v>
      </c>
      <c r="F245" s="191">
        <v>5310</v>
      </c>
      <c r="G245" s="191">
        <v>13270</v>
      </c>
      <c r="I245" s="115">
        <v>1</v>
      </c>
      <c r="J245" s="115">
        <v>3</v>
      </c>
      <c r="K245" s="193">
        <v>20</v>
      </c>
      <c r="L245" s="74" t="s">
        <v>130</v>
      </c>
      <c r="M245" s="75">
        <v>64660</v>
      </c>
      <c r="N245" s="75">
        <v>4700</v>
      </c>
      <c r="O245" s="75">
        <v>11740</v>
      </c>
      <c r="Q245" s="29">
        <v>1</v>
      </c>
      <c r="R245" s="29">
        <v>3</v>
      </c>
      <c r="S245" s="76">
        <v>20</v>
      </c>
    </row>
    <row r="246" spans="3:19" ht="15" hidden="1" customHeight="1">
      <c r="C246" s="114">
        <v>141</v>
      </c>
      <c r="D246" s="190" t="s">
        <v>111</v>
      </c>
      <c r="E246" s="191">
        <v>25740</v>
      </c>
      <c r="F246" s="192">
        <v>7170</v>
      </c>
      <c r="G246" s="192">
        <v>17920</v>
      </c>
      <c r="I246" s="115">
        <v>1</v>
      </c>
      <c r="J246" s="115">
        <v>4</v>
      </c>
      <c r="K246" s="193">
        <v>1</v>
      </c>
      <c r="L246" s="74" t="s">
        <v>111</v>
      </c>
      <c r="M246" s="75">
        <v>23280</v>
      </c>
      <c r="N246" s="26">
        <v>6110</v>
      </c>
      <c r="O246" s="26">
        <v>15270</v>
      </c>
      <c r="Q246" s="29">
        <v>1</v>
      </c>
      <c r="R246" s="29">
        <v>4</v>
      </c>
      <c r="S246" s="76">
        <v>1</v>
      </c>
    </row>
    <row r="247" spans="3:19" ht="15" hidden="1" customHeight="1">
      <c r="C247" s="114">
        <v>142</v>
      </c>
      <c r="D247" s="190" t="s">
        <v>112</v>
      </c>
      <c r="E247" s="191">
        <v>29550</v>
      </c>
      <c r="F247" s="192">
        <v>7170</v>
      </c>
      <c r="G247" s="192">
        <v>17920</v>
      </c>
      <c r="I247" s="115">
        <v>1</v>
      </c>
      <c r="J247" s="115">
        <v>4</v>
      </c>
      <c r="K247" s="193">
        <v>2</v>
      </c>
      <c r="L247" s="74" t="s">
        <v>112</v>
      </c>
      <c r="M247" s="75">
        <v>26500</v>
      </c>
      <c r="N247" s="26">
        <v>6110</v>
      </c>
      <c r="O247" s="26">
        <v>15270</v>
      </c>
      <c r="Q247" s="29">
        <v>1</v>
      </c>
      <c r="R247" s="29">
        <v>4</v>
      </c>
      <c r="S247" s="76">
        <v>2</v>
      </c>
    </row>
    <row r="248" spans="3:19" ht="15" hidden="1" customHeight="1">
      <c r="C248" s="114">
        <v>143</v>
      </c>
      <c r="D248" s="190" t="s">
        <v>113</v>
      </c>
      <c r="E248" s="191">
        <v>33350</v>
      </c>
      <c r="F248" s="192">
        <v>7170</v>
      </c>
      <c r="G248" s="192">
        <v>17920</v>
      </c>
      <c r="I248" s="115">
        <v>1</v>
      </c>
      <c r="J248" s="115">
        <v>4</v>
      </c>
      <c r="K248" s="193">
        <v>3</v>
      </c>
      <c r="L248" s="74" t="s">
        <v>113</v>
      </c>
      <c r="M248" s="75">
        <v>29710</v>
      </c>
      <c r="N248" s="26">
        <v>6110</v>
      </c>
      <c r="O248" s="26">
        <v>15270</v>
      </c>
      <c r="Q248" s="29">
        <v>1</v>
      </c>
      <c r="R248" s="29">
        <v>4</v>
      </c>
      <c r="S248" s="76">
        <v>3</v>
      </c>
    </row>
    <row r="249" spans="3:19" ht="15" hidden="1" customHeight="1">
      <c r="C249" s="114">
        <v>144</v>
      </c>
      <c r="D249" s="190" t="s">
        <v>114</v>
      </c>
      <c r="E249" s="191">
        <v>37160</v>
      </c>
      <c r="F249" s="192">
        <v>7170</v>
      </c>
      <c r="G249" s="192">
        <v>17920</v>
      </c>
      <c r="I249" s="115">
        <v>1</v>
      </c>
      <c r="J249" s="115">
        <v>4</v>
      </c>
      <c r="K249" s="193">
        <v>4</v>
      </c>
      <c r="L249" s="74" t="s">
        <v>114</v>
      </c>
      <c r="M249" s="75">
        <v>32930</v>
      </c>
      <c r="N249" s="26">
        <v>6110</v>
      </c>
      <c r="O249" s="26">
        <v>15270</v>
      </c>
      <c r="Q249" s="29">
        <v>1</v>
      </c>
      <c r="R249" s="29">
        <v>4</v>
      </c>
      <c r="S249" s="76">
        <v>4</v>
      </c>
    </row>
    <row r="250" spans="3:19" ht="15" hidden="1" customHeight="1">
      <c r="C250" s="114">
        <v>145</v>
      </c>
      <c r="D250" s="190" t="s">
        <v>115</v>
      </c>
      <c r="E250" s="191">
        <v>40960</v>
      </c>
      <c r="F250" s="192">
        <v>7170</v>
      </c>
      <c r="G250" s="192">
        <v>17920</v>
      </c>
      <c r="I250" s="115">
        <v>1</v>
      </c>
      <c r="J250" s="115">
        <v>4</v>
      </c>
      <c r="K250" s="193">
        <v>5</v>
      </c>
      <c r="L250" s="74" t="s">
        <v>115</v>
      </c>
      <c r="M250" s="75">
        <v>36150</v>
      </c>
      <c r="N250" s="26">
        <v>6110</v>
      </c>
      <c r="O250" s="26">
        <v>15270</v>
      </c>
      <c r="Q250" s="29">
        <v>1</v>
      </c>
      <c r="R250" s="29">
        <v>4</v>
      </c>
      <c r="S250" s="76">
        <v>5</v>
      </c>
    </row>
    <row r="251" spans="3:19" ht="15" hidden="1" customHeight="1">
      <c r="C251" s="114">
        <v>146</v>
      </c>
      <c r="D251" s="190" t="s">
        <v>116</v>
      </c>
      <c r="E251" s="191">
        <v>44770</v>
      </c>
      <c r="F251" s="192">
        <v>7170</v>
      </c>
      <c r="G251" s="192">
        <v>17920</v>
      </c>
      <c r="I251" s="115">
        <v>1</v>
      </c>
      <c r="J251" s="115">
        <v>4</v>
      </c>
      <c r="K251" s="193">
        <v>6</v>
      </c>
      <c r="L251" s="74" t="s">
        <v>116</v>
      </c>
      <c r="M251" s="75">
        <v>39370</v>
      </c>
      <c r="N251" s="26">
        <v>6110</v>
      </c>
      <c r="O251" s="26">
        <v>15270</v>
      </c>
      <c r="Q251" s="29">
        <v>1</v>
      </c>
      <c r="R251" s="29">
        <v>4</v>
      </c>
      <c r="S251" s="76">
        <v>6</v>
      </c>
    </row>
    <row r="252" spans="3:19" ht="15" hidden="1" customHeight="1">
      <c r="C252" s="114">
        <v>147</v>
      </c>
      <c r="D252" s="190" t="s">
        <v>117</v>
      </c>
      <c r="E252" s="191">
        <v>48570</v>
      </c>
      <c r="F252" s="192">
        <v>7170</v>
      </c>
      <c r="G252" s="192">
        <v>17920</v>
      </c>
      <c r="I252" s="115">
        <v>1</v>
      </c>
      <c r="J252" s="115">
        <v>4</v>
      </c>
      <c r="K252" s="193">
        <v>7</v>
      </c>
      <c r="L252" s="74" t="s">
        <v>117</v>
      </c>
      <c r="M252" s="75">
        <v>42580</v>
      </c>
      <c r="N252" s="26">
        <v>6110</v>
      </c>
      <c r="O252" s="26">
        <v>15270</v>
      </c>
      <c r="Q252" s="29">
        <v>1</v>
      </c>
      <c r="R252" s="29">
        <v>4</v>
      </c>
      <c r="S252" s="76">
        <v>7</v>
      </c>
    </row>
    <row r="253" spans="3:19" ht="15" hidden="1" customHeight="1">
      <c r="C253" s="114">
        <v>148</v>
      </c>
      <c r="D253" s="190" t="s">
        <v>118</v>
      </c>
      <c r="E253" s="191">
        <v>52380</v>
      </c>
      <c r="F253" s="192">
        <v>7170</v>
      </c>
      <c r="G253" s="192">
        <v>17920</v>
      </c>
      <c r="I253" s="115">
        <v>1</v>
      </c>
      <c r="J253" s="115">
        <v>4</v>
      </c>
      <c r="K253" s="193">
        <v>8</v>
      </c>
      <c r="L253" s="74" t="s">
        <v>118</v>
      </c>
      <c r="M253" s="75">
        <v>45800</v>
      </c>
      <c r="N253" s="26">
        <v>6110</v>
      </c>
      <c r="O253" s="26">
        <v>15270</v>
      </c>
      <c r="Q253" s="29">
        <v>1</v>
      </c>
      <c r="R253" s="29">
        <v>4</v>
      </c>
      <c r="S253" s="76">
        <v>8</v>
      </c>
    </row>
    <row r="254" spans="3:19" ht="15" hidden="1" customHeight="1">
      <c r="C254" s="114">
        <v>149</v>
      </c>
      <c r="D254" s="190" t="s">
        <v>119</v>
      </c>
      <c r="E254" s="191">
        <v>56180</v>
      </c>
      <c r="F254" s="192">
        <v>7170</v>
      </c>
      <c r="G254" s="192">
        <v>17920</v>
      </c>
      <c r="I254" s="115">
        <v>1</v>
      </c>
      <c r="J254" s="115">
        <v>4</v>
      </c>
      <c r="K254" s="193">
        <v>9</v>
      </c>
      <c r="L254" s="74" t="s">
        <v>119</v>
      </c>
      <c r="M254" s="75">
        <v>49020</v>
      </c>
      <c r="N254" s="26">
        <v>6110</v>
      </c>
      <c r="O254" s="26">
        <v>15270</v>
      </c>
      <c r="Q254" s="29">
        <v>1</v>
      </c>
      <c r="R254" s="29">
        <v>4</v>
      </c>
      <c r="S254" s="76">
        <v>9</v>
      </c>
    </row>
    <row r="255" spans="3:19" ht="15" hidden="1" customHeight="1">
      <c r="C255" s="114">
        <v>1410</v>
      </c>
      <c r="D255" s="190" t="s">
        <v>120</v>
      </c>
      <c r="E255" s="191">
        <v>59990</v>
      </c>
      <c r="F255" s="192">
        <v>7170</v>
      </c>
      <c r="G255" s="192">
        <v>17920</v>
      </c>
      <c r="I255" s="115">
        <v>1</v>
      </c>
      <c r="J255" s="115">
        <v>4</v>
      </c>
      <c r="K255" s="193">
        <v>10</v>
      </c>
      <c r="L255" s="74" t="s">
        <v>120</v>
      </c>
      <c r="M255" s="75">
        <v>52240</v>
      </c>
      <c r="N255" s="26">
        <v>6110</v>
      </c>
      <c r="O255" s="26">
        <v>15270</v>
      </c>
      <c r="Q255" s="29">
        <v>1</v>
      </c>
      <c r="R255" s="29">
        <v>4</v>
      </c>
      <c r="S255" s="76">
        <v>10</v>
      </c>
    </row>
    <row r="256" spans="3:19" ht="15" hidden="1" customHeight="1">
      <c r="C256" s="114">
        <v>1411</v>
      </c>
      <c r="D256" s="190" t="s">
        <v>121</v>
      </c>
      <c r="E256" s="191">
        <v>63640</v>
      </c>
      <c r="F256" s="192">
        <v>7170</v>
      </c>
      <c r="G256" s="192">
        <v>17920</v>
      </c>
      <c r="I256" s="115">
        <v>1</v>
      </c>
      <c r="J256" s="115">
        <v>4</v>
      </c>
      <c r="K256" s="193">
        <v>11</v>
      </c>
      <c r="L256" s="74" t="s">
        <v>121</v>
      </c>
      <c r="M256" s="75">
        <v>55340</v>
      </c>
      <c r="N256" s="26">
        <v>6110</v>
      </c>
      <c r="O256" s="26">
        <v>15270</v>
      </c>
      <c r="Q256" s="29">
        <v>1</v>
      </c>
      <c r="R256" s="29">
        <v>4</v>
      </c>
      <c r="S256" s="76">
        <v>11</v>
      </c>
    </row>
    <row r="257" spans="3:19" ht="15" hidden="1" customHeight="1">
      <c r="C257" s="114">
        <v>1412</v>
      </c>
      <c r="D257" s="190" t="s">
        <v>122</v>
      </c>
      <c r="E257" s="191">
        <v>67290</v>
      </c>
      <c r="F257" s="192">
        <v>7170</v>
      </c>
      <c r="G257" s="192">
        <v>17920</v>
      </c>
      <c r="I257" s="115">
        <v>1</v>
      </c>
      <c r="J257" s="115">
        <v>4</v>
      </c>
      <c r="K257" s="193">
        <v>12</v>
      </c>
      <c r="L257" s="74" t="s">
        <v>122</v>
      </c>
      <c r="M257" s="75">
        <v>58440</v>
      </c>
      <c r="N257" s="26">
        <v>6110</v>
      </c>
      <c r="O257" s="26">
        <v>15270</v>
      </c>
      <c r="Q257" s="29">
        <v>1</v>
      </c>
      <c r="R257" s="29">
        <v>4</v>
      </c>
      <c r="S257" s="76">
        <v>12</v>
      </c>
    </row>
    <row r="258" spans="3:19" ht="15" hidden="1" customHeight="1">
      <c r="C258" s="114">
        <v>1413</v>
      </c>
      <c r="D258" s="190" t="s">
        <v>123</v>
      </c>
      <c r="E258" s="191">
        <v>70940</v>
      </c>
      <c r="F258" s="192">
        <v>7170</v>
      </c>
      <c r="G258" s="192">
        <v>17920</v>
      </c>
      <c r="I258" s="115">
        <v>1</v>
      </c>
      <c r="J258" s="115">
        <v>4</v>
      </c>
      <c r="K258" s="193">
        <v>13</v>
      </c>
      <c r="L258" s="74" t="s">
        <v>123</v>
      </c>
      <c r="M258" s="75">
        <v>61550</v>
      </c>
      <c r="N258" s="26">
        <v>6110</v>
      </c>
      <c r="O258" s="26">
        <v>15270</v>
      </c>
      <c r="Q258" s="29">
        <v>1</v>
      </c>
      <c r="R258" s="29">
        <v>4</v>
      </c>
      <c r="S258" s="76">
        <v>13</v>
      </c>
    </row>
    <row r="259" spans="3:19" ht="15" hidden="1" customHeight="1">
      <c r="C259" s="114">
        <v>1414</v>
      </c>
      <c r="D259" s="190" t="s">
        <v>124</v>
      </c>
      <c r="E259" s="191">
        <v>74590</v>
      </c>
      <c r="F259" s="192">
        <v>7170</v>
      </c>
      <c r="G259" s="192">
        <v>17920</v>
      </c>
      <c r="I259" s="115">
        <v>1</v>
      </c>
      <c r="J259" s="115">
        <v>4</v>
      </c>
      <c r="K259" s="193">
        <v>14</v>
      </c>
      <c r="L259" s="74" t="s">
        <v>124</v>
      </c>
      <c r="M259" s="75">
        <v>64650</v>
      </c>
      <c r="N259" s="26">
        <v>6110</v>
      </c>
      <c r="O259" s="26">
        <v>15270</v>
      </c>
      <c r="Q259" s="29">
        <v>1</v>
      </c>
      <c r="R259" s="29">
        <v>4</v>
      </c>
      <c r="S259" s="76">
        <v>14</v>
      </c>
    </row>
    <row r="260" spans="3:19" ht="15" hidden="1" customHeight="1">
      <c r="C260" s="114">
        <v>1415</v>
      </c>
      <c r="D260" s="190" t="s">
        <v>125</v>
      </c>
      <c r="E260" s="191">
        <v>78240</v>
      </c>
      <c r="F260" s="192">
        <v>7170</v>
      </c>
      <c r="G260" s="192">
        <v>17920</v>
      </c>
      <c r="I260" s="115">
        <v>1</v>
      </c>
      <c r="J260" s="115">
        <v>4</v>
      </c>
      <c r="K260" s="193">
        <v>15</v>
      </c>
      <c r="L260" s="74" t="s">
        <v>125</v>
      </c>
      <c r="M260" s="75">
        <v>67760</v>
      </c>
      <c r="N260" s="26">
        <v>6110</v>
      </c>
      <c r="O260" s="26">
        <v>15270</v>
      </c>
      <c r="Q260" s="29">
        <v>1</v>
      </c>
      <c r="R260" s="29">
        <v>4</v>
      </c>
      <c r="S260" s="76">
        <v>15</v>
      </c>
    </row>
    <row r="261" spans="3:19" ht="15" hidden="1" customHeight="1">
      <c r="C261" s="114">
        <v>1416</v>
      </c>
      <c r="D261" s="190" t="s">
        <v>126</v>
      </c>
      <c r="E261" s="191">
        <v>81890</v>
      </c>
      <c r="F261" s="192">
        <v>7170</v>
      </c>
      <c r="G261" s="192">
        <v>17920</v>
      </c>
      <c r="I261" s="115">
        <v>1</v>
      </c>
      <c r="J261" s="115">
        <v>4</v>
      </c>
      <c r="K261" s="193">
        <v>16</v>
      </c>
      <c r="L261" s="74" t="s">
        <v>126</v>
      </c>
      <c r="M261" s="75">
        <v>70860</v>
      </c>
      <c r="N261" s="26">
        <v>6110</v>
      </c>
      <c r="O261" s="26">
        <v>15270</v>
      </c>
      <c r="Q261" s="29">
        <v>1</v>
      </c>
      <c r="R261" s="29">
        <v>4</v>
      </c>
      <c r="S261" s="76">
        <v>16</v>
      </c>
    </row>
    <row r="262" spans="3:19" ht="15" hidden="1" customHeight="1">
      <c r="C262" s="114">
        <v>1417</v>
      </c>
      <c r="D262" s="190" t="s">
        <v>127</v>
      </c>
      <c r="E262" s="191">
        <v>85540</v>
      </c>
      <c r="F262" s="192">
        <v>7170</v>
      </c>
      <c r="G262" s="192">
        <v>17920</v>
      </c>
      <c r="I262" s="115">
        <v>1</v>
      </c>
      <c r="J262" s="115">
        <v>4</v>
      </c>
      <c r="K262" s="193">
        <v>17</v>
      </c>
      <c r="L262" s="74" t="s">
        <v>127</v>
      </c>
      <c r="M262" s="75">
        <v>73970</v>
      </c>
      <c r="N262" s="26">
        <v>6110</v>
      </c>
      <c r="O262" s="26">
        <v>15270</v>
      </c>
      <c r="Q262" s="29">
        <v>1</v>
      </c>
      <c r="R262" s="29">
        <v>4</v>
      </c>
      <c r="S262" s="76">
        <v>17</v>
      </c>
    </row>
    <row r="263" spans="3:19" ht="15" hidden="1" customHeight="1">
      <c r="C263" s="114">
        <v>1418</v>
      </c>
      <c r="D263" s="190" t="s">
        <v>128</v>
      </c>
      <c r="E263" s="191">
        <v>89190</v>
      </c>
      <c r="F263" s="192">
        <v>7170</v>
      </c>
      <c r="G263" s="192">
        <v>17920</v>
      </c>
      <c r="I263" s="115">
        <v>1</v>
      </c>
      <c r="J263" s="115">
        <v>4</v>
      </c>
      <c r="K263" s="193">
        <v>18</v>
      </c>
      <c r="L263" s="74" t="s">
        <v>128</v>
      </c>
      <c r="M263" s="75">
        <v>77070</v>
      </c>
      <c r="N263" s="26">
        <v>6110</v>
      </c>
      <c r="O263" s="26">
        <v>15270</v>
      </c>
      <c r="Q263" s="29">
        <v>1</v>
      </c>
      <c r="R263" s="29">
        <v>4</v>
      </c>
      <c r="S263" s="76">
        <v>18</v>
      </c>
    </row>
    <row r="264" spans="3:19" ht="15" hidden="1" customHeight="1">
      <c r="C264" s="114">
        <v>1419</v>
      </c>
      <c r="D264" s="190" t="s">
        <v>129</v>
      </c>
      <c r="E264" s="191">
        <v>92840</v>
      </c>
      <c r="F264" s="192">
        <v>7170</v>
      </c>
      <c r="G264" s="192">
        <v>17920</v>
      </c>
      <c r="I264" s="115">
        <v>1</v>
      </c>
      <c r="J264" s="115">
        <v>4</v>
      </c>
      <c r="K264" s="193">
        <v>19</v>
      </c>
      <c r="L264" s="74" t="s">
        <v>129</v>
      </c>
      <c r="M264" s="75">
        <v>80170</v>
      </c>
      <c r="N264" s="26">
        <v>6110</v>
      </c>
      <c r="O264" s="26">
        <v>15270</v>
      </c>
      <c r="Q264" s="29">
        <v>1</v>
      </c>
      <c r="R264" s="29">
        <v>4</v>
      </c>
      <c r="S264" s="76">
        <v>19</v>
      </c>
    </row>
    <row r="265" spans="3:19" ht="15" hidden="1" customHeight="1">
      <c r="C265" s="114">
        <v>1420</v>
      </c>
      <c r="D265" s="190" t="s">
        <v>130</v>
      </c>
      <c r="E265" s="191">
        <v>96490</v>
      </c>
      <c r="F265" s="192">
        <v>7170</v>
      </c>
      <c r="G265" s="192">
        <v>17920</v>
      </c>
      <c r="I265" s="115">
        <v>1</v>
      </c>
      <c r="J265" s="115">
        <v>4</v>
      </c>
      <c r="K265" s="193">
        <v>20</v>
      </c>
      <c r="L265" s="74" t="s">
        <v>130</v>
      </c>
      <c r="M265" s="75">
        <v>83280</v>
      </c>
      <c r="N265" s="26">
        <v>6110</v>
      </c>
      <c r="O265" s="26">
        <v>15270</v>
      </c>
      <c r="Q265" s="29">
        <v>1</v>
      </c>
      <c r="R265" s="29">
        <v>4</v>
      </c>
      <c r="S265" s="76">
        <v>20</v>
      </c>
    </row>
    <row r="266" spans="3:19" ht="15" hidden="1" customHeight="1">
      <c r="C266" s="114">
        <v>211</v>
      </c>
      <c r="D266" s="114" t="s">
        <v>111</v>
      </c>
      <c r="E266" s="192">
        <v>13180</v>
      </c>
      <c r="F266" s="192">
        <v>3340</v>
      </c>
      <c r="G266" s="192">
        <v>8340</v>
      </c>
      <c r="I266" s="115">
        <v>2</v>
      </c>
      <c r="J266" s="115">
        <v>1</v>
      </c>
      <c r="K266" s="193">
        <v>1</v>
      </c>
      <c r="L266" s="26" t="s">
        <v>111</v>
      </c>
      <c r="M266" s="26">
        <v>11980</v>
      </c>
      <c r="N266" s="26">
        <v>2960</v>
      </c>
      <c r="O266" s="26">
        <v>7410</v>
      </c>
      <c r="Q266" s="29">
        <v>2</v>
      </c>
      <c r="R266" s="29">
        <v>1</v>
      </c>
      <c r="S266" s="76">
        <v>1</v>
      </c>
    </row>
    <row r="267" spans="3:19" ht="15" hidden="1" customHeight="1">
      <c r="C267" s="114">
        <v>212</v>
      </c>
      <c r="D267" s="114" t="s">
        <v>112</v>
      </c>
      <c r="E267" s="192">
        <v>14890</v>
      </c>
      <c r="F267" s="192">
        <v>3340</v>
      </c>
      <c r="G267" s="192">
        <v>8340</v>
      </c>
      <c r="I267" s="115">
        <v>2</v>
      </c>
      <c r="J267" s="115">
        <v>1</v>
      </c>
      <c r="K267" s="193">
        <v>2</v>
      </c>
      <c r="L267" s="26" t="s">
        <v>112</v>
      </c>
      <c r="M267" s="26">
        <v>13470</v>
      </c>
      <c r="N267" s="26">
        <v>2960</v>
      </c>
      <c r="O267" s="26">
        <v>7410</v>
      </c>
      <c r="Q267" s="29">
        <v>2</v>
      </c>
      <c r="R267" s="29">
        <v>1</v>
      </c>
      <c r="S267" s="76">
        <v>2</v>
      </c>
    </row>
    <row r="268" spans="3:19" ht="15" hidden="1" customHeight="1">
      <c r="C268" s="114">
        <v>213</v>
      </c>
      <c r="D268" s="114" t="s">
        <v>113</v>
      </c>
      <c r="E268" s="192">
        <v>16590</v>
      </c>
      <c r="F268" s="192">
        <v>3340</v>
      </c>
      <c r="G268" s="192">
        <v>8340</v>
      </c>
      <c r="I268" s="115">
        <v>2</v>
      </c>
      <c r="J268" s="115">
        <v>1</v>
      </c>
      <c r="K268" s="193">
        <v>3</v>
      </c>
      <c r="L268" s="26" t="s">
        <v>113</v>
      </c>
      <c r="M268" s="26">
        <v>14960</v>
      </c>
      <c r="N268" s="26">
        <v>2960</v>
      </c>
      <c r="O268" s="26">
        <v>7410</v>
      </c>
      <c r="Q268" s="29">
        <v>2</v>
      </c>
      <c r="R268" s="29">
        <v>1</v>
      </c>
      <c r="S268" s="76">
        <v>3</v>
      </c>
    </row>
    <row r="269" spans="3:19" ht="15" hidden="1" customHeight="1">
      <c r="C269" s="114">
        <v>214</v>
      </c>
      <c r="D269" s="114" t="s">
        <v>114</v>
      </c>
      <c r="E269" s="192">
        <v>18290</v>
      </c>
      <c r="F269" s="192">
        <v>3340</v>
      </c>
      <c r="G269" s="192">
        <v>8340</v>
      </c>
      <c r="I269" s="115">
        <v>2</v>
      </c>
      <c r="J269" s="115">
        <v>1</v>
      </c>
      <c r="K269" s="193">
        <v>4</v>
      </c>
      <c r="L269" s="26" t="s">
        <v>114</v>
      </c>
      <c r="M269" s="26">
        <v>16460</v>
      </c>
      <c r="N269" s="26">
        <v>2960</v>
      </c>
      <c r="O269" s="26">
        <v>7410</v>
      </c>
      <c r="Q269" s="29">
        <v>2</v>
      </c>
      <c r="R269" s="29">
        <v>1</v>
      </c>
      <c r="S269" s="76">
        <v>4</v>
      </c>
    </row>
    <row r="270" spans="3:19" ht="15" hidden="1" customHeight="1">
      <c r="C270" s="114">
        <v>215</v>
      </c>
      <c r="D270" s="114" t="s">
        <v>115</v>
      </c>
      <c r="E270" s="192">
        <v>19990</v>
      </c>
      <c r="F270" s="192">
        <v>3340</v>
      </c>
      <c r="G270" s="192">
        <v>8340</v>
      </c>
      <c r="I270" s="115">
        <v>2</v>
      </c>
      <c r="J270" s="115">
        <v>1</v>
      </c>
      <c r="K270" s="193">
        <v>5</v>
      </c>
      <c r="L270" s="26" t="s">
        <v>115</v>
      </c>
      <c r="M270" s="26">
        <v>17950</v>
      </c>
      <c r="N270" s="26">
        <v>2960</v>
      </c>
      <c r="O270" s="26">
        <v>7410</v>
      </c>
      <c r="Q270" s="29">
        <v>2</v>
      </c>
      <c r="R270" s="29">
        <v>1</v>
      </c>
      <c r="S270" s="76">
        <v>5</v>
      </c>
    </row>
    <row r="271" spans="3:19" ht="15" hidden="1" customHeight="1">
      <c r="C271" s="114">
        <v>216</v>
      </c>
      <c r="D271" s="114" t="s">
        <v>116</v>
      </c>
      <c r="E271" s="192">
        <v>21700</v>
      </c>
      <c r="F271" s="192">
        <v>3340</v>
      </c>
      <c r="G271" s="192">
        <v>8340</v>
      </c>
      <c r="I271" s="115">
        <v>2</v>
      </c>
      <c r="J271" s="115">
        <v>1</v>
      </c>
      <c r="K271" s="193">
        <v>6</v>
      </c>
      <c r="L271" s="26" t="s">
        <v>116</v>
      </c>
      <c r="M271" s="26">
        <v>19450</v>
      </c>
      <c r="N271" s="26">
        <v>2960</v>
      </c>
      <c r="O271" s="26">
        <v>7410</v>
      </c>
      <c r="Q271" s="29">
        <v>2</v>
      </c>
      <c r="R271" s="29">
        <v>1</v>
      </c>
      <c r="S271" s="76">
        <v>6</v>
      </c>
    </row>
    <row r="272" spans="3:19" ht="15" hidden="1" customHeight="1">
      <c r="C272" s="114">
        <v>217</v>
      </c>
      <c r="D272" s="114" t="s">
        <v>117</v>
      </c>
      <c r="E272" s="192">
        <v>23400</v>
      </c>
      <c r="F272" s="192">
        <v>3340</v>
      </c>
      <c r="G272" s="192">
        <v>8340</v>
      </c>
      <c r="I272" s="115">
        <v>2</v>
      </c>
      <c r="J272" s="115">
        <v>1</v>
      </c>
      <c r="K272" s="193">
        <v>7</v>
      </c>
      <c r="L272" s="26" t="s">
        <v>117</v>
      </c>
      <c r="M272" s="26">
        <v>20940</v>
      </c>
      <c r="N272" s="26">
        <v>2960</v>
      </c>
      <c r="O272" s="26">
        <v>7410</v>
      </c>
      <c r="Q272" s="29">
        <v>2</v>
      </c>
      <c r="R272" s="29">
        <v>1</v>
      </c>
      <c r="S272" s="76">
        <v>7</v>
      </c>
    </row>
    <row r="273" spans="3:19" ht="15" hidden="1" customHeight="1">
      <c r="C273" s="114">
        <v>218</v>
      </c>
      <c r="D273" s="114" t="s">
        <v>118</v>
      </c>
      <c r="E273" s="192">
        <v>25100</v>
      </c>
      <c r="F273" s="192">
        <v>3340</v>
      </c>
      <c r="G273" s="192">
        <v>8340</v>
      </c>
      <c r="I273" s="115">
        <v>2</v>
      </c>
      <c r="J273" s="115">
        <v>1</v>
      </c>
      <c r="K273" s="193">
        <v>8</v>
      </c>
      <c r="L273" s="26" t="s">
        <v>118</v>
      </c>
      <c r="M273" s="26">
        <v>22430</v>
      </c>
      <c r="N273" s="26">
        <v>2960</v>
      </c>
      <c r="O273" s="26">
        <v>7410</v>
      </c>
      <c r="Q273" s="29">
        <v>2</v>
      </c>
      <c r="R273" s="29">
        <v>1</v>
      </c>
      <c r="S273" s="76">
        <v>8</v>
      </c>
    </row>
    <row r="274" spans="3:19" ht="15" hidden="1" customHeight="1">
      <c r="C274" s="114">
        <v>219</v>
      </c>
      <c r="D274" s="114" t="s">
        <v>119</v>
      </c>
      <c r="E274" s="192">
        <v>26800</v>
      </c>
      <c r="F274" s="192">
        <v>3340</v>
      </c>
      <c r="G274" s="192">
        <v>8340</v>
      </c>
      <c r="I274" s="115">
        <v>2</v>
      </c>
      <c r="J274" s="115">
        <v>1</v>
      </c>
      <c r="K274" s="193">
        <v>9</v>
      </c>
      <c r="L274" s="26" t="s">
        <v>119</v>
      </c>
      <c r="M274" s="26">
        <v>23930</v>
      </c>
      <c r="N274" s="26">
        <v>2960</v>
      </c>
      <c r="O274" s="26">
        <v>7410</v>
      </c>
      <c r="Q274" s="29">
        <v>2</v>
      </c>
      <c r="R274" s="29">
        <v>1</v>
      </c>
      <c r="S274" s="76">
        <v>9</v>
      </c>
    </row>
    <row r="275" spans="3:19" ht="15" hidden="1" customHeight="1">
      <c r="C275" s="114">
        <v>2110</v>
      </c>
      <c r="D275" s="114" t="s">
        <v>120</v>
      </c>
      <c r="E275" s="192">
        <v>28510</v>
      </c>
      <c r="F275" s="192">
        <v>3340</v>
      </c>
      <c r="G275" s="192">
        <v>8340</v>
      </c>
      <c r="I275" s="115">
        <v>2</v>
      </c>
      <c r="J275" s="115">
        <v>1</v>
      </c>
      <c r="K275" s="193">
        <v>10</v>
      </c>
      <c r="L275" s="26" t="s">
        <v>120</v>
      </c>
      <c r="M275" s="26">
        <v>25420</v>
      </c>
      <c r="N275" s="26">
        <v>2960</v>
      </c>
      <c r="O275" s="26">
        <v>7410</v>
      </c>
      <c r="Q275" s="29">
        <v>2</v>
      </c>
      <c r="R275" s="29">
        <v>1</v>
      </c>
      <c r="S275" s="76">
        <v>10</v>
      </c>
    </row>
    <row r="276" spans="3:19" ht="15" hidden="1" customHeight="1">
      <c r="C276" s="114">
        <v>2111</v>
      </c>
      <c r="D276" s="114" t="s">
        <v>121</v>
      </c>
      <c r="E276" s="192">
        <v>30190</v>
      </c>
      <c r="F276" s="192">
        <v>3340</v>
      </c>
      <c r="G276" s="192">
        <v>8340</v>
      </c>
      <c r="I276" s="115">
        <v>2</v>
      </c>
      <c r="J276" s="115">
        <v>1</v>
      </c>
      <c r="K276" s="193">
        <v>11</v>
      </c>
      <c r="L276" s="26" t="s">
        <v>121</v>
      </c>
      <c r="M276" s="26">
        <v>26910</v>
      </c>
      <c r="N276" s="26">
        <v>2960</v>
      </c>
      <c r="O276" s="26">
        <v>7410</v>
      </c>
      <c r="Q276" s="29">
        <v>2</v>
      </c>
      <c r="R276" s="29">
        <v>1</v>
      </c>
      <c r="S276" s="76">
        <v>11</v>
      </c>
    </row>
    <row r="277" spans="3:19" ht="15" hidden="1" customHeight="1">
      <c r="C277" s="114">
        <v>2112</v>
      </c>
      <c r="D277" s="114" t="s">
        <v>122</v>
      </c>
      <c r="E277" s="192">
        <v>31870</v>
      </c>
      <c r="F277" s="192">
        <v>3340</v>
      </c>
      <c r="G277" s="192">
        <v>8340</v>
      </c>
      <c r="I277" s="115">
        <v>2</v>
      </c>
      <c r="J277" s="115">
        <v>1</v>
      </c>
      <c r="K277" s="193">
        <v>12</v>
      </c>
      <c r="L277" s="26" t="s">
        <v>122</v>
      </c>
      <c r="M277" s="26">
        <v>28400</v>
      </c>
      <c r="N277" s="26">
        <v>2960</v>
      </c>
      <c r="O277" s="26">
        <v>7410</v>
      </c>
      <c r="Q277" s="29">
        <v>2</v>
      </c>
      <c r="R277" s="29">
        <v>1</v>
      </c>
      <c r="S277" s="76">
        <v>12</v>
      </c>
    </row>
    <row r="278" spans="3:19" ht="15" hidden="1" customHeight="1">
      <c r="C278" s="114">
        <v>2113</v>
      </c>
      <c r="D278" s="114" t="s">
        <v>123</v>
      </c>
      <c r="E278" s="192">
        <v>33550</v>
      </c>
      <c r="F278" s="192">
        <v>3340</v>
      </c>
      <c r="G278" s="192">
        <v>8340</v>
      </c>
      <c r="I278" s="115">
        <v>2</v>
      </c>
      <c r="J278" s="115">
        <v>1</v>
      </c>
      <c r="K278" s="193">
        <v>13</v>
      </c>
      <c r="L278" s="26" t="s">
        <v>123</v>
      </c>
      <c r="M278" s="26">
        <v>29880</v>
      </c>
      <c r="N278" s="26">
        <v>2960</v>
      </c>
      <c r="O278" s="26">
        <v>7410</v>
      </c>
      <c r="Q278" s="29">
        <v>2</v>
      </c>
      <c r="R278" s="29">
        <v>1</v>
      </c>
      <c r="S278" s="76">
        <v>13</v>
      </c>
    </row>
    <row r="279" spans="3:19" ht="15" hidden="1" customHeight="1">
      <c r="C279" s="114">
        <v>2114</v>
      </c>
      <c r="D279" s="114" t="s">
        <v>124</v>
      </c>
      <c r="E279" s="192">
        <v>35230</v>
      </c>
      <c r="F279" s="192">
        <v>3340</v>
      </c>
      <c r="G279" s="192">
        <v>8340</v>
      </c>
      <c r="I279" s="115">
        <v>2</v>
      </c>
      <c r="J279" s="115">
        <v>1</v>
      </c>
      <c r="K279" s="193">
        <v>14</v>
      </c>
      <c r="L279" s="26" t="s">
        <v>124</v>
      </c>
      <c r="M279" s="26">
        <v>31370</v>
      </c>
      <c r="N279" s="26">
        <v>2960</v>
      </c>
      <c r="O279" s="26">
        <v>7410</v>
      </c>
      <c r="Q279" s="29">
        <v>2</v>
      </c>
      <c r="R279" s="29">
        <v>1</v>
      </c>
      <c r="S279" s="76">
        <v>14</v>
      </c>
    </row>
    <row r="280" spans="3:19" ht="15" hidden="1" customHeight="1">
      <c r="C280" s="114">
        <v>2115</v>
      </c>
      <c r="D280" s="114" t="s">
        <v>125</v>
      </c>
      <c r="E280" s="192">
        <v>36910</v>
      </c>
      <c r="F280" s="192">
        <v>3340</v>
      </c>
      <c r="G280" s="192">
        <v>8340</v>
      </c>
      <c r="I280" s="115">
        <v>2</v>
      </c>
      <c r="J280" s="115">
        <v>1</v>
      </c>
      <c r="K280" s="193">
        <v>15</v>
      </c>
      <c r="L280" s="26" t="s">
        <v>125</v>
      </c>
      <c r="M280" s="26">
        <v>32860</v>
      </c>
      <c r="N280" s="26">
        <v>2960</v>
      </c>
      <c r="O280" s="26">
        <v>7410</v>
      </c>
      <c r="Q280" s="29">
        <v>2</v>
      </c>
      <c r="R280" s="29">
        <v>1</v>
      </c>
      <c r="S280" s="76">
        <v>15</v>
      </c>
    </row>
    <row r="281" spans="3:19" ht="15" hidden="1" customHeight="1">
      <c r="C281" s="114">
        <v>2116</v>
      </c>
      <c r="D281" s="114" t="s">
        <v>126</v>
      </c>
      <c r="E281" s="192">
        <v>38600</v>
      </c>
      <c r="F281" s="192">
        <v>3340</v>
      </c>
      <c r="G281" s="192">
        <v>8340</v>
      </c>
      <c r="I281" s="115">
        <v>2</v>
      </c>
      <c r="J281" s="115">
        <v>1</v>
      </c>
      <c r="K281" s="193">
        <v>16</v>
      </c>
      <c r="L281" s="26" t="s">
        <v>126</v>
      </c>
      <c r="M281" s="26">
        <v>34350</v>
      </c>
      <c r="N281" s="26">
        <v>2960</v>
      </c>
      <c r="O281" s="26">
        <v>7410</v>
      </c>
      <c r="Q281" s="29">
        <v>2</v>
      </c>
      <c r="R281" s="29">
        <v>1</v>
      </c>
      <c r="S281" s="76">
        <v>16</v>
      </c>
    </row>
    <row r="282" spans="3:19" ht="15" hidden="1" customHeight="1">
      <c r="C282" s="114">
        <v>2117</v>
      </c>
      <c r="D282" s="114" t="s">
        <v>127</v>
      </c>
      <c r="E282" s="192">
        <v>40280</v>
      </c>
      <c r="F282" s="192">
        <v>3340</v>
      </c>
      <c r="G282" s="192">
        <v>8340</v>
      </c>
      <c r="I282" s="115">
        <v>2</v>
      </c>
      <c r="J282" s="115">
        <v>1</v>
      </c>
      <c r="K282" s="193">
        <v>17</v>
      </c>
      <c r="L282" s="26" t="s">
        <v>127</v>
      </c>
      <c r="M282" s="26">
        <v>35840</v>
      </c>
      <c r="N282" s="26">
        <v>2960</v>
      </c>
      <c r="O282" s="26">
        <v>7410</v>
      </c>
      <c r="Q282" s="29">
        <v>2</v>
      </c>
      <c r="R282" s="29">
        <v>1</v>
      </c>
      <c r="S282" s="76">
        <v>17</v>
      </c>
    </row>
    <row r="283" spans="3:19" ht="15" hidden="1" customHeight="1">
      <c r="C283" s="114">
        <v>2118</v>
      </c>
      <c r="D283" s="114" t="s">
        <v>128</v>
      </c>
      <c r="E283" s="192">
        <v>41960</v>
      </c>
      <c r="F283" s="192">
        <v>3340</v>
      </c>
      <c r="G283" s="192">
        <v>8340</v>
      </c>
      <c r="I283" s="115">
        <v>2</v>
      </c>
      <c r="J283" s="115">
        <v>1</v>
      </c>
      <c r="K283" s="193">
        <v>18</v>
      </c>
      <c r="L283" s="26" t="s">
        <v>128</v>
      </c>
      <c r="M283" s="26">
        <v>37320</v>
      </c>
      <c r="N283" s="26">
        <v>2960</v>
      </c>
      <c r="O283" s="26">
        <v>7410</v>
      </c>
      <c r="Q283" s="29">
        <v>2</v>
      </c>
      <c r="R283" s="29">
        <v>1</v>
      </c>
      <c r="S283" s="76">
        <v>18</v>
      </c>
    </row>
    <row r="284" spans="3:19" ht="15" hidden="1" customHeight="1">
      <c r="C284" s="114">
        <v>2119</v>
      </c>
      <c r="D284" s="114" t="s">
        <v>129</v>
      </c>
      <c r="E284" s="192">
        <v>43640</v>
      </c>
      <c r="F284" s="192">
        <v>3340</v>
      </c>
      <c r="G284" s="192">
        <v>8340</v>
      </c>
      <c r="I284" s="115">
        <v>2</v>
      </c>
      <c r="J284" s="115">
        <v>1</v>
      </c>
      <c r="K284" s="193">
        <v>19</v>
      </c>
      <c r="L284" s="26" t="s">
        <v>129</v>
      </c>
      <c r="M284" s="26">
        <v>38810</v>
      </c>
      <c r="N284" s="26">
        <v>2960</v>
      </c>
      <c r="O284" s="26">
        <v>7410</v>
      </c>
      <c r="Q284" s="29">
        <v>2</v>
      </c>
      <c r="R284" s="29">
        <v>1</v>
      </c>
      <c r="S284" s="76">
        <v>19</v>
      </c>
    </row>
    <row r="285" spans="3:19" ht="15" hidden="1" customHeight="1">
      <c r="C285" s="114">
        <v>2120</v>
      </c>
      <c r="D285" s="114" t="s">
        <v>130</v>
      </c>
      <c r="E285" s="192">
        <v>45320</v>
      </c>
      <c r="F285" s="192">
        <v>3340</v>
      </c>
      <c r="G285" s="192">
        <v>8340</v>
      </c>
      <c r="I285" s="115">
        <v>2</v>
      </c>
      <c r="J285" s="115">
        <v>1</v>
      </c>
      <c r="K285" s="193">
        <v>20</v>
      </c>
      <c r="L285" s="26" t="s">
        <v>130</v>
      </c>
      <c r="M285" s="26">
        <v>40300</v>
      </c>
      <c r="N285" s="26">
        <v>2960</v>
      </c>
      <c r="O285" s="26">
        <v>7410</v>
      </c>
      <c r="Q285" s="29">
        <v>2</v>
      </c>
      <c r="R285" s="29">
        <v>1</v>
      </c>
      <c r="S285" s="76">
        <v>20</v>
      </c>
    </row>
    <row r="286" spans="3:19" ht="15" hidden="1" customHeight="1">
      <c r="C286" s="114">
        <v>221</v>
      </c>
      <c r="D286" s="114" t="s">
        <v>111</v>
      </c>
      <c r="E286" s="114">
        <v>15360</v>
      </c>
      <c r="F286" s="114">
        <v>3850</v>
      </c>
      <c r="G286" s="114">
        <v>9630</v>
      </c>
      <c r="I286" s="115">
        <v>2</v>
      </c>
      <c r="J286" s="115">
        <v>2</v>
      </c>
      <c r="K286" s="193">
        <v>1</v>
      </c>
      <c r="L286" s="26" t="s">
        <v>111</v>
      </c>
      <c r="M286" s="26">
        <v>13970</v>
      </c>
      <c r="N286" s="26">
        <v>3440</v>
      </c>
      <c r="O286" s="26">
        <v>8590</v>
      </c>
      <c r="Q286" s="29">
        <v>2</v>
      </c>
      <c r="R286" s="29">
        <v>2</v>
      </c>
      <c r="S286" s="76">
        <v>1</v>
      </c>
    </row>
    <row r="287" spans="3:19" ht="15" hidden="1" customHeight="1">
      <c r="C287" s="114">
        <v>222</v>
      </c>
      <c r="D287" s="114" t="s">
        <v>112</v>
      </c>
      <c r="E287" s="114">
        <v>17360</v>
      </c>
      <c r="F287" s="114">
        <v>3850</v>
      </c>
      <c r="G287" s="114">
        <v>9630</v>
      </c>
      <c r="I287" s="115">
        <v>2</v>
      </c>
      <c r="J287" s="115">
        <v>2</v>
      </c>
      <c r="K287" s="193">
        <v>2</v>
      </c>
      <c r="L287" s="26" t="s">
        <v>112</v>
      </c>
      <c r="M287" s="26">
        <v>15740</v>
      </c>
      <c r="N287" s="26">
        <v>3440</v>
      </c>
      <c r="O287" s="26">
        <v>8590</v>
      </c>
      <c r="Q287" s="29">
        <v>2</v>
      </c>
      <c r="R287" s="29">
        <v>2</v>
      </c>
      <c r="S287" s="76">
        <v>2</v>
      </c>
    </row>
    <row r="288" spans="3:19" ht="15" hidden="1" customHeight="1">
      <c r="C288" s="114">
        <v>223</v>
      </c>
      <c r="D288" s="114" t="s">
        <v>113</v>
      </c>
      <c r="E288" s="114">
        <v>19360</v>
      </c>
      <c r="F288" s="114">
        <v>3850</v>
      </c>
      <c r="G288" s="114">
        <v>9630</v>
      </c>
      <c r="I288" s="115">
        <v>2</v>
      </c>
      <c r="J288" s="115">
        <v>2</v>
      </c>
      <c r="K288" s="193">
        <v>3</v>
      </c>
      <c r="L288" s="26" t="s">
        <v>113</v>
      </c>
      <c r="M288" s="26">
        <v>17500</v>
      </c>
      <c r="N288" s="26">
        <v>3440</v>
      </c>
      <c r="O288" s="26">
        <v>8590</v>
      </c>
      <c r="Q288" s="29">
        <v>2</v>
      </c>
      <c r="R288" s="29">
        <v>2</v>
      </c>
      <c r="S288" s="76">
        <v>3</v>
      </c>
    </row>
    <row r="289" spans="3:19" ht="15" hidden="1" customHeight="1">
      <c r="C289" s="114">
        <v>224</v>
      </c>
      <c r="D289" s="114" t="s">
        <v>114</v>
      </c>
      <c r="E289" s="114">
        <v>21350</v>
      </c>
      <c r="F289" s="114">
        <v>3850</v>
      </c>
      <c r="G289" s="114">
        <v>9630</v>
      </c>
      <c r="I289" s="115">
        <v>2</v>
      </c>
      <c r="J289" s="115">
        <v>2</v>
      </c>
      <c r="K289" s="193">
        <v>4</v>
      </c>
      <c r="L289" s="26" t="s">
        <v>114</v>
      </c>
      <c r="M289" s="26">
        <v>19270</v>
      </c>
      <c r="N289" s="26">
        <v>3440</v>
      </c>
      <c r="O289" s="26">
        <v>8590</v>
      </c>
      <c r="Q289" s="29">
        <v>2</v>
      </c>
      <c r="R289" s="29">
        <v>2</v>
      </c>
      <c r="S289" s="76">
        <v>4</v>
      </c>
    </row>
    <row r="290" spans="3:19" ht="15" hidden="1" customHeight="1">
      <c r="C290" s="114">
        <v>225</v>
      </c>
      <c r="D290" s="114" t="s">
        <v>115</v>
      </c>
      <c r="E290" s="114">
        <v>23350</v>
      </c>
      <c r="F290" s="114">
        <v>3850</v>
      </c>
      <c r="G290" s="114">
        <v>9630</v>
      </c>
      <c r="I290" s="115">
        <v>2</v>
      </c>
      <c r="J290" s="115">
        <v>2</v>
      </c>
      <c r="K290" s="193">
        <v>5</v>
      </c>
      <c r="L290" s="26" t="s">
        <v>115</v>
      </c>
      <c r="M290" s="26">
        <v>21030</v>
      </c>
      <c r="N290" s="26">
        <v>3440</v>
      </c>
      <c r="O290" s="26">
        <v>8590</v>
      </c>
      <c r="Q290" s="29">
        <v>2</v>
      </c>
      <c r="R290" s="29">
        <v>2</v>
      </c>
      <c r="S290" s="76">
        <v>5</v>
      </c>
    </row>
    <row r="291" spans="3:19" ht="15" hidden="1" customHeight="1">
      <c r="C291" s="114">
        <v>226</v>
      </c>
      <c r="D291" s="114" t="s">
        <v>116</v>
      </c>
      <c r="E291" s="114">
        <v>25340</v>
      </c>
      <c r="F291" s="114">
        <v>3850</v>
      </c>
      <c r="G291" s="114">
        <v>9630</v>
      </c>
      <c r="I291" s="115">
        <v>2</v>
      </c>
      <c r="J291" s="115">
        <v>2</v>
      </c>
      <c r="K291" s="193">
        <v>6</v>
      </c>
      <c r="L291" s="26" t="s">
        <v>116</v>
      </c>
      <c r="M291" s="26">
        <v>22800</v>
      </c>
      <c r="N291" s="26">
        <v>3440</v>
      </c>
      <c r="O291" s="26">
        <v>8590</v>
      </c>
      <c r="Q291" s="29">
        <v>2</v>
      </c>
      <c r="R291" s="29">
        <v>2</v>
      </c>
      <c r="S291" s="76">
        <v>6</v>
      </c>
    </row>
    <row r="292" spans="3:19" ht="15" hidden="1" customHeight="1">
      <c r="C292" s="114">
        <v>227</v>
      </c>
      <c r="D292" s="114" t="s">
        <v>117</v>
      </c>
      <c r="E292" s="114">
        <v>27340</v>
      </c>
      <c r="F292" s="114">
        <v>3850</v>
      </c>
      <c r="G292" s="114">
        <v>9630</v>
      </c>
      <c r="I292" s="115">
        <v>2</v>
      </c>
      <c r="J292" s="115">
        <v>2</v>
      </c>
      <c r="K292" s="193">
        <v>7</v>
      </c>
      <c r="L292" s="26" t="s">
        <v>117</v>
      </c>
      <c r="M292" s="26">
        <v>24560</v>
      </c>
      <c r="N292" s="26">
        <v>3440</v>
      </c>
      <c r="O292" s="26">
        <v>8590</v>
      </c>
      <c r="Q292" s="29">
        <v>2</v>
      </c>
      <c r="R292" s="29">
        <v>2</v>
      </c>
      <c r="S292" s="76">
        <v>7</v>
      </c>
    </row>
    <row r="293" spans="3:19" ht="15" hidden="1" customHeight="1">
      <c r="C293" s="114">
        <v>228</v>
      </c>
      <c r="D293" s="114" t="s">
        <v>118</v>
      </c>
      <c r="E293" s="114">
        <v>29340</v>
      </c>
      <c r="F293" s="114">
        <v>3850</v>
      </c>
      <c r="G293" s="114">
        <v>9630</v>
      </c>
      <c r="I293" s="115">
        <v>2</v>
      </c>
      <c r="J293" s="115">
        <v>2</v>
      </c>
      <c r="K293" s="193">
        <v>8</v>
      </c>
      <c r="L293" s="26" t="s">
        <v>118</v>
      </c>
      <c r="M293" s="26">
        <v>26330</v>
      </c>
      <c r="N293" s="26">
        <v>3440</v>
      </c>
      <c r="O293" s="26">
        <v>8590</v>
      </c>
      <c r="Q293" s="29">
        <v>2</v>
      </c>
      <c r="R293" s="29">
        <v>2</v>
      </c>
      <c r="S293" s="76">
        <v>8</v>
      </c>
    </row>
    <row r="294" spans="3:19" ht="15" hidden="1" customHeight="1">
      <c r="C294" s="114">
        <v>229</v>
      </c>
      <c r="D294" s="114" t="s">
        <v>119</v>
      </c>
      <c r="E294" s="114">
        <v>31330</v>
      </c>
      <c r="F294" s="114">
        <v>3850</v>
      </c>
      <c r="G294" s="114">
        <v>9630</v>
      </c>
      <c r="I294" s="115">
        <v>2</v>
      </c>
      <c r="J294" s="115">
        <v>2</v>
      </c>
      <c r="K294" s="193">
        <v>9</v>
      </c>
      <c r="L294" s="26" t="s">
        <v>119</v>
      </c>
      <c r="M294" s="26">
        <v>28090</v>
      </c>
      <c r="N294" s="26">
        <v>3440</v>
      </c>
      <c r="O294" s="26">
        <v>8590</v>
      </c>
      <c r="Q294" s="29">
        <v>2</v>
      </c>
      <c r="R294" s="29">
        <v>2</v>
      </c>
      <c r="S294" s="76">
        <v>9</v>
      </c>
    </row>
    <row r="295" spans="3:19" ht="15" hidden="1" customHeight="1">
      <c r="C295" s="114">
        <v>2210</v>
      </c>
      <c r="D295" s="114" t="s">
        <v>120</v>
      </c>
      <c r="E295" s="114">
        <v>33330</v>
      </c>
      <c r="F295" s="114">
        <v>3850</v>
      </c>
      <c r="G295" s="114">
        <v>9630</v>
      </c>
      <c r="I295" s="115">
        <v>2</v>
      </c>
      <c r="J295" s="115">
        <v>2</v>
      </c>
      <c r="K295" s="193">
        <v>10</v>
      </c>
      <c r="L295" s="26" t="s">
        <v>120</v>
      </c>
      <c r="M295" s="26">
        <v>29860</v>
      </c>
      <c r="N295" s="26">
        <v>3440</v>
      </c>
      <c r="O295" s="26">
        <v>8590</v>
      </c>
      <c r="Q295" s="29">
        <v>2</v>
      </c>
      <c r="R295" s="29">
        <v>2</v>
      </c>
      <c r="S295" s="76">
        <v>10</v>
      </c>
    </row>
    <row r="296" spans="3:19" ht="15" hidden="1" customHeight="1">
      <c r="C296" s="114">
        <v>2211</v>
      </c>
      <c r="D296" s="114" t="s">
        <v>121</v>
      </c>
      <c r="E296" s="114">
        <v>35280</v>
      </c>
      <c r="F296" s="114">
        <v>3850</v>
      </c>
      <c r="G296" s="114">
        <v>9630</v>
      </c>
      <c r="I296" s="115">
        <v>2</v>
      </c>
      <c r="J296" s="115">
        <v>2</v>
      </c>
      <c r="K296" s="193">
        <v>11</v>
      </c>
      <c r="L296" s="26" t="s">
        <v>121</v>
      </c>
      <c r="M296" s="26">
        <v>31590</v>
      </c>
      <c r="N296" s="26">
        <v>3440</v>
      </c>
      <c r="O296" s="26">
        <v>8590</v>
      </c>
      <c r="Q296" s="29">
        <v>2</v>
      </c>
      <c r="R296" s="29">
        <v>2</v>
      </c>
      <c r="S296" s="76">
        <v>11</v>
      </c>
    </row>
    <row r="297" spans="3:19" ht="15" hidden="1" customHeight="1">
      <c r="C297" s="114">
        <v>2212</v>
      </c>
      <c r="D297" s="114" t="s">
        <v>122</v>
      </c>
      <c r="E297" s="114">
        <v>37230</v>
      </c>
      <c r="F297" s="114">
        <v>3850</v>
      </c>
      <c r="G297" s="114">
        <v>9630</v>
      </c>
      <c r="I297" s="115">
        <v>2</v>
      </c>
      <c r="J297" s="115">
        <v>2</v>
      </c>
      <c r="K297" s="193">
        <v>12</v>
      </c>
      <c r="L297" s="26" t="s">
        <v>122</v>
      </c>
      <c r="M297" s="26">
        <v>33330</v>
      </c>
      <c r="N297" s="26">
        <v>3440</v>
      </c>
      <c r="O297" s="26">
        <v>8590</v>
      </c>
      <c r="Q297" s="29">
        <v>2</v>
      </c>
      <c r="R297" s="29">
        <v>2</v>
      </c>
      <c r="S297" s="76">
        <v>12</v>
      </c>
    </row>
    <row r="298" spans="3:19" ht="15" hidden="1" customHeight="1">
      <c r="C298" s="114">
        <v>2213</v>
      </c>
      <c r="D298" s="114" t="s">
        <v>123</v>
      </c>
      <c r="E298" s="114">
        <v>39180</v>
      </c>
      <c r="F298" s="114">
        <v>3850</v>
      </c>
      <c r="G298" s="114">
        <v>9630</v>
      </c>
      <c r="I298" s="115">
        <v>2</v>
      </c>
      <c r="J298" s="115">
        <v>2</v>
      </c>
      <c r="K298" s="193">
        <v>13</v>
      </c>
      <c r="L298" s="26" t="s">
        <v>123</v>
      </c>
      <c r="M298" s="26">
        <v>35060</v>
      </c>
      <c r="N298" s="26">
        <v>3440</v>
      </c>
      <c r="O298" s="26">
        <v>8590</v>
      </c>
      <c r="Q298" s="29">
        <v>2</v>
      </c>
      <c r="R298" s="29">
        <v>2</v>
      </c>
      <c r="S298" s="76">
        <v>13</v>
      </c>
    </row>
    <row r="299" spans="3:19" ht="15" hidden="1" customHeight="1">
      <c r="C299" s="114">
        <v>2214</v>
      </c>
      <c r="D299" s="114" t="s">
        <v>124</v>
      </c>
      <c r="E299" s="114">
        <v>41120</v>
      </c>
      <c r="F299" s="114">
        <v>3850</v>
      </c>
      <c r="G299" s="114">
        <v>9630</v>
      </c>
      <c r="I299" s="115">
        <v>2</v>
      </c>
      <c r="J299" s="115">
        <v>2</v>
      </c>
      <c r="K299" s="193">
        <v>14</v>
      </c>
      <c r="L299" s="26" t="s">
        <v>124</v>
      </c>
      <c r="M299" s="26">
        <v>36800</v>
      </c>
      <c r="N299" s="26">
        <v>3440</v>
      </c>
      <c r="O299" s="26">
        <v>8590</v>
      </c>
      <c r="Q299" s="29">
        <v>2</v>
      </c>
      <c r="R299" s="29">
        <v>2</v>
      </c>
      <c r="S299" s="76">
        <v>14</v>
      </c>
    </row>
    <row r="300" spans="3:19" ht="15" hidden="1" customHeight="1">
      <c r="C300" s="114">
        <v>2215</v>
      </c>
      <c r="D300" s="114" t="s">
        <v>125</v>
      </c>
      <c r="E300" s="114">
        <v>43070</v>
      </c>
      <c r="F300" s="114">
        <v>3850</v>
      </c>
      <c r="G300" s="114">
        <v>9630</v>
      </c>
      <c r="I300" s="115">
        <v>2</v>
      </c>
      <c r="J300" s="115">
        <v>2</v>
      </c>
      <c r="K300" s="193">
        <v>15</v>
      </c>
      <c r="L300" s="26" t="s">
        <v>125</v>
      </c>
      <c r="M300" s="26">
        <v>38530</v>
      </c>
      <c r="N300" s="26">
        <v>3440</v>
      </c>
      <c r="O300" s="26">
        <v>8590</v>
      </c>
      <c r="Q300" s="29">
        <v>2</v>
      </c>
      <c r="R300" s="29">
        <v>2</v>
      </c>
      <c r="S300" s="76">
        <v>15</v>
      </c>
    </row>
    <row r="301" spans="3:19" ht="15" hidden="1" customHeight="1">
      <c r="C301" s="114">
        <v>2216</v>
      </c>
      <c r="D301" s="114" t="s">
        <v>126</v>
      </c>
      <c r="E301" s="114">
        <v>45020</v>
      </c>
      <c r="F301" s="114">
        <v>3850</v>
      </c>
      <c r="G301" s="114">
        <v>9630</v>
      </c>
      <c r="I301" s="115">
        <v>2</v>
      </c>
      <c r="J301" s="115">
        <v>2</v>
      </c>
      <c r="K301" s="193">
        <v>16</v>
      </c>
      <c r="L301" s="26" t="s">
        <v>126</v>
      </c>
      <c r="M301" s="26">
        <v>40270</v>
      </c>
      <c r="N301" s="26">
        <v>3440</v>
      </c>
      <c r="O301" s="26">
        <v>8590</v>
      </c>
      <c r="Q301" s="29">
        <v>2</v>
      </c>
      <c r="R301" s="29">
        <v>2</v>
      </c>
      <c r="S301" s="76">
        <v>16</v>
      </c>
    </row>
    <row r="302" spans="3:19" ht="15" hidden="1" customHeight="1">
      <c r="C302" s="114">
        <v>2217</v>
      </c>
      <c r="D302" s="114" t="s">
        <v>127</v>
      </c>
      <c r="E302" s="114">
        <v>46970</v>
      </c>
      <c r="F302" s="114">
        <v>3850</v>
      </c>
      <c r="G302" s="114">
        <v>9630</v>
      </c>
      <c r="I302" s="115">
        <v>2</v>
      </c>
      <c r="J302" s="115">
        <v>2</v>
      </c>
      <c r="K302" s="193">
        <v>17</v>
      </c>
      <c r="L302" s="26" t="s">
        <v>127</v>
      </c>
      <c r="M302" s="26">
        <v>42010</v>
      </c>
      <c r="N302" s="26">
        <v>3440</v>
      </c>
      <c r="O302" s="26">
        <v>8590</v>
      </c>
      <c r="Q302" s="29">
        <v>2</v>
      </c>
      <c r="R302" s="29">
        <v>2</v>
      </c>
      <c r="S302" s="76">
        <v>17</v>
      </c>
    </row>
    <row r="303" spans="3:19" ht="15" hidden="1" customHeight="1">
      <c r="C303" s="114">
        <v>2218</v>
      </c>
      <c r="D303" s="114" t="s">
        <v>128</v>
      </c>
      <c r="E303" s="114">
        <v>48920</v>
      </c>
      <c r="F303" s="114">
        <v>3850</v>
      </c>
      <c r="G303" s="114">
        <v>9630</v>
      </c>
      <c r="I303" s="115">
        <v>2</v>
      </c>
      <c r="J303" s="115">
        <v>2</v>
      </c>
      <c r="K303" s="193">
        <v>18</v>
      </c>
      <c r="L303" s="26" t="s">
        <v>128</v>
      </c>
      <c r="M303" s="26">
        <v>43740</v>
      </c>
      <c r="N303" s="26">
        <v>3440</v>
      </c>
      <c r="O303" s="26">
        <v>8590</v>
      </c>
      <c r="Q303" s="29">
        <v>2</v>
      </c>
      <c r="R303" s="29">
        <v>2</v>
      </c>
      <c r="S303" s="76">
        <v>18</v>
      </c>
    </row>
    <row r="304" spans="3:19" ht="15" hidden="1" customHeight="1">
      <c r="C304" s="114">
        <v>2219</v>
      </c>
      <c r="D304" s="114" t="s">
        <v>129</v>
      </c>
      <c r="E304" s="114">
        <v>50870</v>
      </c>
      <c r="F304" s="114">
        <v>3850</v>
      </c>
      <c r="G304" s="114">
        <v>9630</v>
      </c>
      <c r="I304" s="115">
        <v>2</v>
      </c>
      <c r="J304" s="115">
        <v>2</v>
      </c>
      <c r="K304" s="193">
        <v>19</v>
      </c>
      <c r="L304" s="26" t="s">
        <v>129</v>
      </c>
      <c r="M304" s="26">
        <v>45480</v>
      </c>
      <c r="N304" s="26">
        <v>3440</v>
      </c>
      <c r="O304" s="26">
        <v>8590</v>
      </c>
      <c r="Q304" s="29">
        <v>2</v>
      </c>
      <c r="R304" s="29">
        <v>2</v>
      </c>
      <c r="S304" s="76">
        <v>19</v>
      </c>
    </row>
    <row r="305" spans="3:19" ht="15" hidden="1" customHeight="1">
      <c r="C305" s="114">
        <v>2220</v>
      </c>
      <c r="D305" s="114" t="s">
        <v>130</v>
      </c>
      <c r="E305" s="114">
        <v>52820</v>
      </c>
      <c r="F305" s="114">
        <v>3850</v>
      </c>
      <c r="G305" s="114">
        <v>9630</v>
      </c>
      <c r="I305" s="115">
        <v>2</v>
      </c>
      <c r="J305" s="115">
        <v>2</v>
      </c>
      <c r="K305" s="193">
        <v>20</v>
      </c>
      <c r="L305" s="26" t="s">
        <v>130</v>
      </c>
      <c r="M305" s="26">
        <v>47210</v>
      </c>
      <c r="N305" s="26">
        <v>3440</v>
      </c>
      <c r="O305" s="26">
        <v>8590</v>
      </c>
      <c r="Q305" s="29">
        <v>2</v>
      </c>
      <c r="R305" s="29">
        <v>2</v>
      </c>
      <c r="S305" s="76">
        <v>20</v>
      </c>
    </row>
    <row r="306" spans="3:19" ht="15" hidden="1" customHeight="1">
      <c r="C306" s="114">
        <v>231</v>
      </c>
      <c r="D306" s="114" t="s">
        <v>111</v>
      </c>
      <c r="E306" s="114">
        <v>19930</v>
      </c>
      <c r="F306" s="114">
        <v>5260</v>
      </c>
      <c r="G306" s="114">
        <v>13160</v>
      </c>
      <c r="I306" s="115">
        <v>2</v>
      </c>
      <c r="J306" s="115">
        <v>3</v>
      </c>
      <c r="K306" s="193">
        <v>1</v>
      </c>
      <c r="L306" s="26" t="s">
        <v>111</v>
      </c>
      <c r="M306" s="26">
        <v>18050</v>
      </c>
      <c r="N306" s="26">
        <v>4600</v>
      </c>
      <c r="O306" s="26">
        <v>11500</v>
      </c>
      <c r="Q306" s="29">
        <v>2</v>
      </c>
      <c r="R306" s="29">
        <v>3</v>
      </c>
      <c r="S306" s="76">
        <v>1</v>
      </c>
    </row>
    <row r="307" spans="3:19" ht="15" hidden="1" customHeight="1">
      <c r="C307" s="114">
        <v>232</v>
      </c>
      <c r="D307" s="114" t="s">
        <v>112</v>
      </c>
      <c r="E307" s="114">
        <v>22720</v>
      </c>
      <c r="F307" s="114">
        <v>5260</v>
      </c>
      <c r="G307" s="114">
        <v>13160</v>
      </c>
      <c r="I307" s="115">
        <v>2</v>
      </c>
      <c r="J307" s="115">
        <v>3</v>
      </c>
      <c r="K307" s="193">
        <v>2</v>
      </c>
      <c r="L307" s="26" t="s">
        <v>112</v>
      </c>
      <c r="M307" s="26">
        <v>20470</v>
      </c>
      <c r="N307" s="26">
        <v>4600</v>
      </c>
      <c r="O307" s="26">
        <v>11500</v>
      </c>
      <c r="Q307" s="29">
        <v>2</v>
      </c>
      <c r="R307" s="29">
        <v>3</v>
      </c>
      <c r="S307" s="76">
        <v>2</v>
      </c>
    </row>
    <row r="308" spans="3:19" ht="15" hidden="1" customHeight="1">
      <c r="C308" s="114">
        <v>233</v>
      </c>
      <c r="D308" s="114" t="s">
        <v>113</v>
      </c>
      <c r="E308" s="114">
        <v>25500</v>
      </c>
      <c r="F308" s="114">
        <v>5260</v>
      </c>
      <c r="G308" s="114">
        <v>13160</v>
      </c>
      <c r="I308" s="115">
        <v>2</v>
      </c>
      <c r="J308" s="115">
        <v>3</v>
      </c>
      <c r="K308" s="193">
        <v>3</v>
      </c>
      <c r="L308" s="26" t="s">
        <v>113</v>
      </c>
      <c r="M308" s="26">
        <v>22880</v>
      </c>
      <c r="N308" s="26">
        <v>4600</v>
      </c>
      <c r="O308" s="26">
        <v>11500</v>
      </c>
      <c r="Q308" s="29">
        <v>2</v>
      </c>
      <c r="R308" s="29">
        <v>3</v>
      </c>
      <c r="S308" s="76">
        <v>3</v>
      </c>
    </row>
    <row r="309" spans="3:19" ht="15" hidden="1" customHeight="1">
      <c r="C309" s="114">
        <v>234</v>
      </c>
      <c r="D309" s="114" t="s">
        <v>114</v>
      </c>
      <c r="E309" s="114">
        <v>28280</v>
      </c>
      <c r="F309" s="114">
        <v>5260</v>
      </c>
      <c r="G309" s="114">
        <v>13160</v>
      </c>
      <c r="I309" s="115">
        <v>2</v>
      </c>
      <c r="J309" s="115">
        <v>3</v>
      </c>
      <c r="K309" s="193">
        <v>4</v>
      </c>
      <c r="L309" s="26" t="s">
        <v>114</v>
      </c>
      <c r="M309" s="26">
        <v>25300</v>
      </c>
      <c r="N309" s="26">
        <v>4600</v>
      </c>
      <c r="O309" s="26">
        <v>11500</v>
      </c>
      <c r="Q309" s="29">
        <v>2</v>
      </c>
      <c r="R309" s="29">
        <v>3</v>
      </c>
      <c r="S309" s="76">
        <v>4</v>
      </c>
    </row>
    <row r="310" spans="3:19" ht="15" hidden="1" customHeight="1">
      <c r="C310" s="114">
        <v>235</v>
      </c>
      <c r="D310" s="114" t="s">
        <v>115</v>
      </c>
      <c r="E310" s="114">
        <v>31060</v>
      </c>
      <c r="F310" s="114">
        <v>5260</v>
      </c>
      <c r="G310" s="114">
        <v>13160</v>
      </c>
      <c r="I310" s="115">
        <v>2</v>
      </c>
      <c r="J310" s="115">
        <v>3</v>
      </c>
      <c r="K310" s="193">
        <v>5</v>
      </c>
      <c r="L310" s="26" t="s">
        <v>115</v>
      </c>
      <c r="M310" s="26">
        <v>27720</v>
      </c>
      <c r="N310" s="26">
        <v>4600</v>
      </c>
      <c r="O310" s="26">
        <v>11500</v>
      </c>
      <c r="Q310" s="29">
        <v>2</v>
      </c>
      <c r="R310" s="29">
        <v>3</v>
      </c>
      <c r="S310" s="76">
        <v>5</v>
      </c>
    </row>
    <row r="311" spans="3:19" ht="15" hidden="1" customHeight="1">
      <c r="C311" s="114">
        <v>236</v>
      </c>
      <c r="D311" s="114" t="s">
        <v>116</v>
      </c>
      <c r="E311" s="114">
        <v>33840</v>
      </c>
      <c r="F311" s="114">
        <v>5260</v>
      </c>
      <c r="G311" s="114">
        <v>13160</v>
      </c>
      <c r="I311" s="115">
        <v>2</v>
      </c>
      <c r="J311" s="115">
        <v>3</v>
      </c>
      <c r="K311" s="193">
        <v>6</v>
      </c>
      <c r="L311" s="26" t="s">
        <v>116</v>
      </c>
      <c r="M311" s="26">
        <v>30130</v>
      </c>
      <c r="N311" s="26">
        <v>4600</v>
      </c>
      <c r="O311" s="26">
        <v>11500</v>
      </c>
      <c r="Q311" s="29">
        <v>2</v>
      </c>
      <c r="R311" s="29">
        <v>3</v>
      </c>
      <c r="S311" s="76">
        <v>6</v>
      </c>
    </row>
    <row r="312" spans="3:19" ht="15" hidden="1" customHeight="1">
      <c r="C312" s="114">
        <v>237</v>
      </c>
      <c r="D312" s="114" t="s">
        <v>117</v>
      </c>
      <c r="E312" s="114">
        <v>36630</v>
      </c>
      <c r="F312" s="114">
        <v>5260</v>
      </c>
      <c r="G312" s="114">
        <v>13160</v>
      </c>
      <c r="I312" s="115">
        <v>2</v>
      </c>
      <c r="J312" s="115">
        <v>3</v>
      </c>
      <c r="K312" s="193">
        <v>7</v>
      </c>
      <c r="L312" s="26" t="s">
        <v>117</v>
      </c>
      <c r="M312" s="26">
        <v>32550</v>
      </c>
      <c r="N312" s="26">
        <v>4600</v>
      </c>
      <c r="O312" s="26">
        <v>11500</v>
      </c>
      <c r="Q312" s="29">
        <v>2</v>
      </c>
      <c r="R312" s="29">
        <v>3</v>
      </c>
      <c r="S312" s="76">
        <v>7</v>
      </c>
    </row>
    <row r="313" spans="3:19" ht="15" hidden="1" customHeight="1">
      <c r="C313" s="114">
        <v>238</v>
      </c>
      <c r="D313" s="114" t="s">
        <v>118</v>
      </c>
      <c r="E313" s="114">
        <v>39410</v>
      </c>
      <c r="F313" s="114">
        <v>5260</v>
      </c>
      <c r="G313" s="114">
        <v>13160</v>
      </c>
      <c r="I313" s="115">
        <v>2</v>
      </c>
      <c r="J313" s="115">
        <v>3</v>
      </c>
      <c r="K313" s="193">
        <v>8</v>
      </c>
      <c r="L313" s="26" t="s">
        <v>118</v>
      </c>
      <c r="M313" s="26">
        <v>34970</v>
      </c>
      <c r="N313" s="26">
        <v>4600</v>
      </c>
      <c r="O313" s="26">
        <v>11500</v>
      </c>
      <c r="Q313" s="29">
        <v>2</v>
      </c>
      <c r="R313" s="29">
        <v>3</v>
      </c>
      <c r="S313" s="76">
        <v>8</v>
      </c>
    </row>
    <row r="314" spans="3:19" ht="15" hidden="1" customHeight="1">
      <c r="C314" s="114">
        <v>239</v>
      </c>
      <c r="D314" s="114" t="s">
        <v>119</v>
      </c>
      <c r="E314" s="114">
        <v>42190</v>
      </c>
      <c r="F314" s="114">
        <v>5260</v>
      </c>
      <c r="G314" s="114">
        <v>13160</v>
      </c>
      <c r="I314" s="115">
        <v>2</v>
      </c>
      <c r="J314" s="115">
        <v>3</v>
      </c>
      <c r="K314" s="193">
        <v>9</v>
      </c>
      <c r="L314" s="26" t="s">
        <v>119</v>
      </c>
      <c r="M314" s="26">
        <v>37390</v>
      </c>
      <c r="N314" s="26">
        <v>4600</v>
      </c>
      <c r="O314" s="26">
        <v>11500</v>
      </c>
      <c r="Q314" s="29">
        <v>2</v>
      </c>
      <c r="R314" s="29">
        <v>3</v>
      </c>
      <c r="S314" s="76">
        <v>9</v>
      </c>
    </row>
    <row r="315" spans="3:19" ht="15" hidden="1" customHeight="1">
      <c r="C315" s="114">
        <v>2310</v>
      </c>
      <c r="D315" s="114" t="s">
        <v>120</v>
      </c>
      <c r="E315" s="114">
        <v>44970</v>
      </c>
      <c r="F315" s="114">
        <v>5260</v>
      </c>
      <c r="G315" s="114">
        <v>13160</v>
      </c>
      <c r="I315" s="115">
        <v>2</v>
      </c>
      <c r="J315" s="115">
        <v>3</v>
      </c>
      <c r="K315" s="193">
        <v>10</v>
      </c>
      <c r="L315" s="26" t="s">
        <v>120</v>
      </c>
      <c r="M315" s="26">
        <v>39800</v>
      </c>
      <c r="N315" s="26">
        <v>4600</v>
      </c>
      <c r="O315" s="26">
        <v>11500</v>
      </c>
      <c r="Q315" s="29">
        <v>2</v>
      </c>
      <c r="R315" s="29">
        <v>3</v>
      </c>
      <c r="S315" s="76">
        <v>10</v>
      </c>
    </row>
    <row r="316" spans="3:19" ht="15" hidden="1" customHeight="1">
      <c r="C316" s="114">
        <v>2311</v>
      </c>
      <c r="D316" s="114" t="s">
        <v>121</v>
      </c>
      <c r="E316" s="114">
        <v>47650</v>
      </c>
      <c r="F316" s="114">
        <v>5260</v>
      </c>
      <c r="G316" s="114">
        <v>13160</v>
      </c>
      <c r="I316" s="115">
        <v>2</v>
      </c>
      <c r="J316" s="115">
        <v>3</v>
      </c>
      <c r="K316" s="193">
        <v>11</v>
      </c>
      <c r="L316" s="26" t="s">
        <v>121</v>
      </c>
      <c r="M316" s="26">
        <v>42140</v>
      </c>
      <c r="N316" s="26">
        <v>4600</v>
      </c>
      <c r="O316" s="26">
        <v>11500</v>
      </c>
      <c r="Q316" s="29">
        <v>2</v>
      </c>
      <c r="R316" s="29">
        <v>3</v>
      </c>
      <c r="S316" s="76">
        <v>11</v>
      </c>
    </row>
    <row r="317" spans="3:19" ht="15" hidden="1" customHeight="1">
      <c r="C317" s="114">
        <v>2312</v>
      </c>
      <c r="D317" s="114" t="s">
        <v>122</v>
      </c>
      <c r="E317" s="114">
        <v>50330</v>
      </c>
      <c r="F317" s="114">
        <v>5260</v>
      </c>
      <c r="G317" s="114">
        <v>13160</v>
      </c>
      <c r="I317" s="115">
        <v>2</v>
      </c>
      <c r="J317" s="115">
        <v>3</v>
      </c>
      <c r="K317" s="193">
        <v>12</v>
      </c>
      <c r="L317" s="26" t="s">
        <v>122</v>
      </c>
      <c r="M317" s="26">
        <v>44480</v>
      </c>
      <c r="N317" s="26">
        <v>4600</v>
      </c>
      <c r="O317" s="26">
        <v>11500</v>
      </c>
      <c r="Q317" s="29">
        <v>2</v>
      </c>
      <c r="R317" s="29">
        <v>3</v>
      </c>
      <c r="S317" s="76">
        <v>12</v>
      </c>
    </row>
    <row r="318" spans="3:19" ht="15" hidden="1" customHeight="1">
      <c r="C318" s="114">
        <v>2313</v>
      </c>
      <c r="D318" s="114" t="s">
        <v>123</v>
      </c>
      <c r="E318" s="114">
        <v>53010</v>
      </c>
      <c r="F318" s="114">
        <v>5260</v>
      </c>
      <c r="G318" s="114">
        <v>13160</v>
      </c>
      <c r="I318" s="115">
        <v>2</v>
      </c>
      <c r="J318" s="115">
        <v>3</v>
      </c>
      <c r="K318" s="193">
        <v>13</v>
      </c>
      <c r="L318" s="26" t="s">
        <v>123</v>
      </c>
      <c r="M318" s="26">
        <v>46810</v>
      </c>
      <c r="N318" s="26">
        <v>4600</v>
      </c>
      <c r="O318" s="26">
        <v>11500</v>
      </c>
      <c r="Q318" s="29">
        <v>2</v>
      </c>
      <c r="R318" s="29">
        <v>3</v>
      </c>
      <c r="S318" s="76">
        <v>13</v>
      </c>
    </row>
    <row r="319" spans="3:19" ht="15" hidden="1" customHeight="1">
      <c r="C319" s="114">
        <v>2314</v>
      </c>
      <c r="D319" s="114" t="s">
        <v>124</v>
      </c>
      <c r="E319" s="114">
        <v>55690</v>
      </c>
      <c r="F319" s="114">
        <v>5260</v>
      </c>
      <c r="G319" s="114">
        <v>13160</v>
      </c>
      <c r="I319" s="115">
        <v>2</v>
      </c>
      <c r="J319" s="115">
        <v>3</v>
      </c>
      <c r="K319" s="193">
        <v>14</v>
      </c>
      <c r="L319" s="26" t="s">
        <v>124</v>
      </c>
      <c r="M319" s="26">
        <v>49150</v>
      </c>
      <c r="N319" s="26">
        <v>4600</v>
      </c>
      <c r="O319" s="26">
        <v>11500</v>
      </c>
      <c r="Q319" s="29">
        <v>2</v>
      </c>
      <c r="R319" s="29">
        <v>3</v>
      </c>
      <c r="S319" s="76">
        <v>14</v>
      </c>
    </row>
    <row r="320" spans="3:19" ht="15" hidden="1" customHeight="1">
      <c r="C320" s="114">
        <v>2315</v>
      </c>
      <c r="D320" s="114" t="s">
        <v>125</v>
      </c>
      <c r="E320" s="114">
        <v>58360</v>
      </c>
      <c r="F320" s="114">
        <v>5260</v>
      </c>
      <c r="G320" s="114">
        <v>13160</v>
      </c>
      <c r="I320" s="115">
        <v>2</v>
      </c>
      <c r="J320" s="115">
        <v>3</v>
      </c>
      <c r="K320" s="193">
        <v>15</v>
      </c>
      <c r="L320" s="26" t="s">
        <v>125</v>
      </c>
      <c r="M320" s="26">
        <v>51490</v>
      </c>
      <c r="N320" s="26">
        <v>4600</v>
      </c>
      <c r="O320" s="26">
        <v>11500</v>
      </c>
      <c r="Q320" s="29">
        <v>2</v>
      </c>
      <c r="R320" s="29">
        <v>3</v>
      </c>
      <c r="S320" s="76">
        <v>15</v>
      </c>
    </row>
    <row r="321" spans="3:19" ht="15" hidden="1" customHeight="1">
      <c r="C321" s="114">
        <v>2316</v>
      </c>
      <c r="D321" s="114" t="s">
        <v>126</v>
      </c>
      <c r="E321" s="114">
        <v>61040</v>
      </c>
      <c r="F321" s="114">
        <v>5260</v>
      </c>
      <c r="G321" s="114">
        <v>13160</v>
      </c>
      <c r="I321" s="115">
        <v>2</v>
      </c>
      <c r="J321" s="115">
        <v>3</v>
      </c>
      <c r="K321" s="193">
        <v>16</v>
      </c>
      <c r="L321" s="26" t="s">
        <v>126</v>
      </c>
      <c r="M321" s="26">
        <v>53820</v>
      </c>
      <c r="N321" s="26">
        <v>4600</v>
      </c>
      <c r="O321" s="26">
        <v>11500</v>
      </c>
      <c r="Q321" s="29">
        <v>2</v>
      </c>
      <c r="R321" s="29">
        <v>3</v>
      </c>
      <c r="S321" s="76">
        <v>16</v>
      </c>
    </row>
    <row r="322" spans="3:19" ht="15" hidden="1" customHeight="1">
      <c r="C322" s="114">
        <v>2317</v>
      </c>
      <c r="D322" s="114" t="s">
        <v>127</v>
      </c>
      <c r="E322" s="114">
        <v>63720</v>
      </c>
      <c r="F322" s="114">
        <v>5260</v>
      </c>
      <c r="G322" s="114">
        <v>13160</v>
      </c>
      <c r="I322" s="115">
        <v>2</v>
      </c>
      <c r="J322" s="115">
        <v>3</v>
      </c>
      <c r="K322" s="193">
        <v>17</v>
      </c>
      <c r="L322" s="26" t="s">
        <v>127</v>
      </c>
      <c r="M322" s="26">
        <v>56160</v>
      </c>
      <c r="N322" s="26">
        <v>4600</v>
      </c>
      <c r="O322" s="26">
        <v>11500</v>
      </c>
      <c r="Q322" s="29">
        <v>2</v>
      </c>
      <c r="R322" s="29">
        <v>3</v>
      </c>
      <c r="S322" s="76">
        <v>17</v>
      </c>
    </row>
    <row r="323" spans="3:19" ht="15" hidden="1" customHeight="1">
      <c r="C323" s="114">
        <v>2318</v>
      </c>
      <c r="D323" s="114" t="s">
        <v>128</v>
      </c>
      <c r="E323" s="114">
        <v>66400</v>
      </c>
      <c r="F323" s="114">
        <v>5260</v>
      </c>
      <c r="G323" s="114">
        <v>13160</v>
      </c>
      <c r="I323" s="115">
        <v>2</v>
      </c>
      <c r="J323" s="115">
        <v>3</v>
      </c>
      <c r="K323" s="193">
        <v>18</v>
      </c>
      <c r="L323" s="26" t="s">
        <v>128</v>
      </c>
      <c r="M323" s="26">
        <v>58500</v>
      </c>
      <c r="N323" s="26">
        <v>4600</v>
      </c>
      <c r="O323" s="26">
        <v>11500</v>
      </c>
      <c r="Q323" s="29">
        <v>2</v>
      </c>
      <c r="R323" s="29">
        <v>3</v>
      </c>
      <c r="S323" s="76">
        <v>18</v>
      </c>
    </row>
    <row r="324" spans="3:19" ht="15" hidden="1" customHeight="1">
      <c r="C324" s="114">
        <v>2319</v>
      </c>
      <c r="D324" s="114" t="s">
        <v>129</v>
      </c>
      <c r="E324" s="114">
        <v>69080</v>
      </c>
      <c r="F324" s="114">
        <v>5260</v>
      </c>
      <c r="G324" s="114">
        <v>13160</v>
      </c>
      <c r="I324" s="115">
        <v>2</v>
      </c>
      <c r="J324" s="115">
        <v>3</v>
      </c>
      <c r="K324" s="193">
        <v>19</v>
      </c>
      <c r="L324" s="26" t="s">
        <v>129</v>
      </c>
      <c r="M324" s="26">
        <v>60830</v>
      </c>
      <c r="N324" s="26">
        <v>4600</v>
      </c>
      <c r="O324" s="26">
        <v>11500</v>
      </c>
      <c r="Q324" s="29">
        <v>2</v>
      </c>
      <c r="R324" s="29">
        <v>3</v>
      </c>
      <c r="S324" s="76">
        <v>19</v>
      </c>
    </row>
    <row r="325" spans="3:19" ht="15" hidden="1" customHeight="1">
      <c r="C325" s="114">
        <v>2320</v>
      </c>
      <c r="D325" s="114" t="s">
        <v>130</v>
      </c>
      <c r="E325" s="114">
        <v>71760</v>
      </c>
      <c r="F325" s="114">
        <v>5260</v>
      </c>
      <c r="G325" s="114">
        <v>13160</v>
      </c>
      <c r="I325" s="115">
        <v>2</v>
      </c>
      <c r="J325" s="115">
        <v>3</v>
      </c>
      <c r="K325" s="193">
        <v>20</v>
      </c>
      <c r="L325" s="26" t="s">
        <v>130</v>
      </c>
      <c r="M325" s="26">
        <v>63170</v>
      </c>
      <c r="N325" s="26">
        <v>4600</v>
      </c>
      <c r="O325" s="26">
        <v>11500</v>
      </c>
      <c r="Q325" s="29">
        <v>2</v>
      </c>
      <c r="R325" s="29">
        <v>3</v>
      </c>
      <c r="S325" s="76">
        <v>20</v>
      </c>
    </row>
    <row r="326" spans="3:19" ht="15" hidden="1" customHeight="1">
      <c r="C326" s="114">
        <v>241</v>
      </c>
      <c r="D326" s="114" t="s">
        <v>111</v>
      </c>
      <c r="E326" s="114">
        <v>25570</v>
      </c>
      <c r="F326" s="114">
        <v>7120</v>
      </c>
      <c r="G326" s="114">
        <v>17810</v>
      </c>
      <c r="I326" s="115">
        <v>2</v>
      </c>
      <c r="J326" s="115">
        <v>4</v>
      </c>
      <c r="K326" s="193">
        <v>1</v>
      </c>
      <c r="L326" s="26" t="s">
        <v>111</v>
      </c>
      <c r="M326" s="26">
        <v>22600</v>
      </c>
      <c r="N326" s="26">
        <v>5990</v>
      </c>
      <c r="O326" s="26">
        <v>14970</v>
      </c>
      <c r="Q326" s="29">
        <v>2</v>
      </c>
      <c r="R326" s="29">
        <v>4</v>
      </c>
      <c r="S326" s="76">
        <v>1</v>
      </c>
    </row>
    <row r="327" spans="3:19" ht="15" hidden="1" customHeight="1">
      <c r="C327" s="114">
        <v>242</v>
      </c>
      <c r="D327" s="114" t="s">
        <v>112</v>
      </c>
      <c r="E327" s="114">
        <v>29350</v>
      </c>
      <c r="F327" s="114">
        <v>7120</v>
      </c>
      <c r="G327" s="114">
        <v>17810</v>
      </c>
      <c r="I327" s="115">
        <v>2</v>
      </c>
      <c r="J327" s="115">
        <v>4</v>
      </c>
      <c r="K327" s="193">
        <v>2</v>
      </c>
      <c r="L327" s="26" t="s">
        <v>112</v>
      </c>
      <c r="M327" s="26">
        <v>25760</v>
      </c>
      <c r="N327" s="26">
        <v>5990</v>
      </c>
      <c r="O327" s="26">
        <v>14970</v>
      </c>
      <c r="Q327" s="29">
        <v>2</v>
      </c>
      <c r="R327" s="29">
        <v>4</v>
      </c>
      <c r="S327" s="76">
        <v>2</v>
      </c>
    </row>
    <row r="328" spans="3:19" ht="15" hidden="1" customHeight="1">
      <c r="C328" s="114">
        <v>243</v>
      </c>
      <c r="D328" s="114" t="s">
        <v>113</v>
      </c>
      <c r="E328" s="114">
        <v>33130</v>
      </c>
      <c r="F328" s="114">
        <v>7120</v>
      </c>
      <c r="G328" s="114">
        <v>17810</v>
      </c>
      <c r="I328" s="115">
        <v>2</v>
      </c>
      <c r="J328" s="115">
        <v>4</v>
      </c>
      <c r="K328" s="193">
        <v>3</v>
      </c>
      <c r="L328" s="26" t="s">
        <v>113</v>
      </c>
      <c r="M328" s="26">
        <v>28920</v>
      </c>
      <c r="N328" s="26">
        <v>5990</v>
      </c>
      <c r="O328" s="26">
        <v>14970</v>
      </c>
      <c r="Q328" s="29">
        <v>2</v>
      </c>
      <c r="R328" s="29">
        <v>4</v>
      </c>
      <c r="S328" s="76">
        <v>3</v>
      </c>
    </row>
    <row r="329" spans="3:19" ht="15" hidden="1" customHeight="1">
      <c r="C329" s="114">
        <v>244</v>
      </c>
      <c r="D329" s="114" t="s">
        <v>114</v>
      </c>
      <c r="E329" s="114">
        <v>36920</v>
      </c>
      <c r="F329" s="114">
        <v>7120</v>
      </c>
      <c r="G329" s="114">
        <v>17810</v>
      </c>
      <c r="I329" s="115">
        <v>2</v>
      </c>
      <c r="J329" s="115">
        <v>4</v>
      </c>
      <c r="K329" s="193">
        <v>4</v>
      </c>
      <c r="L329" s="26" t="s">
        <v>114</v>
      </c>
      <c r="M329" s="26">
        <v>32080</v>
      </c>
      <c r="N329" s="26">
        <v>5990</v>
      </c>
      <c r="O329" s="26">
        <v>14970</v>
      </c>
      <c r="Q329" s="29">
        <v>2</v>
      </c>
      <c r="R329" s="29">
        <v>4</v>
      </c>
      <c r="S329" s="76">
        <v>4</v>
      </c>
    </row>
    <row r="330" spans="3:19" ht="15" hidden="1" customHeight="1">
      <c r="C330" s="114">
        <v>245</v>
      </c>
      <c r="D330" s="114" t="s">
        <v>115</v>
      </c>
      <c r="E330" s="114">
        <v>40700</v>
      </c>
      <c r="F330" s="114">
        <v>7120</v>
      </c>
      <c r="G330" s="114">
        <v>17810</v>
      </c>
      <c r="I330" s="115">
        <v>2</v>
      </c>
      <c r="J330" s="115">
        <v>4</v>
      </c>
      <c r="K330" s="193">
        <v>5</v>
      </c>
      <c r="L330" s="26" t="s">
        <v>115</v>
      </c>
      <c r="M330" s="26">
        <v>35240</v>
      </c>
      <c r="N330" s="26">
        <v>5990</v>
      </c>
      <c r="O330" s="26">
        <v>14970</v>
      </c>
      <c r="Q330" s="29">
        <v>2</v>
      </c>
      <c r="R330" s="29">
        <v>4</v>
      </c>
      <c r="S330" s="76">
        <v>5</v>
      </c>
    </row>
    <row r="331" spans="3:19" ht="15" hidden="1" customHeight="1">
      <c r="C331" s="114">
        <v>246</v>
      </c>
      <c r="D331" s="114" t="s">
        <v>116</v>
      </c>
      <c r="E331" s="114">
        <v>44480</v>
      </c>
      <c r="F331" s="114">
        <v>7120</v>
      </c>
      <c r="G331" s="114">
        <v>17810</v>
      </c>
      <c r="I331" s="115">
        <v>2</v>
      </c>
      <c r="J331" s="115">
        <v>4</v>
      </c>
      <c r="K331" s="193">
        <v>6</v>
      </c>
      <c r="L331" s="26" t="s">
        <v>116</v>
      </c>
      <c r="M331" s="26">
        <v>38400</v>
      </c>
      <c r="N331" s="26">
        <v>5990</v>
      </c>
      <c r="O331" s="26">
        <v>14970</v>
      </c>
      <c r="Q331" s="29">
        <v>2</v>
      </c>
      <c r="R331" s="29">
        <v>4</v>
      </c>
      <c r="S331" s="76">
        <v>6</v>
      </c>
    </row>
    <row r="332" spans="3:19" ht="15" hidden="1" customHeight="1">
      <c r="C332" s="114">
        <v>247</v>
      </c>
      <c r="D332" s="114" t="s">
        <v>117</v>
      </c>
      <c r="E332" s="114">
        <v>48260</v>
      </c>
      <c r="F332" s="114">
        <v>7120</v>
      </c>
      <c r="G332" s="114">
        <v>17810</v>
      </c>
      <c r="I332" s="115">
        <v>2</v>
      </c>
      <c r="J332" s="115">
        <v>4</v>
      </c>
      <c r="K332" s="193">
        <v>7</v>
      </c>
      <c r="L332" s="26" t="s">
        <v>117</v>
      </c>
      <c r="M332" s="26">
        <v>41560</v>
      </c>
      <c r="N332" s="26">
        <v>5990</v>
      </c>
      <c r="O332" s="26">
        <v>14970</v>
      </c>
      <c r="Q332" s="29">
        <v>2</v>
      </c>
      <c r="R332" s="29">
        <v>4</v>
      </c>
      <c r="S332" s="76">
        <v>7</v>
      </c>
    </row>
    <row r="333" spans="3:19" ht="15" hidden="1" customHeight="1">
      <c r="C333" s="114">
        <v>248</v>
      </c>
      <c r="D333" s="114" t="s">
        <v>118</v>
      </c>
      <c r="E333" s="114">
        <v>52040</v>
      </c>
      <c r="F333" s="114">
        <v>7120</v>
      </c>
      <c r="G333" s="114">
        <v>17810</v>
      </c>
      <c r="I333" s="115">
        <v>2</v>
      </c>
      <c r="J333" s="115">
        <v>4</v>
      </c>
      <c r="K333" s="193">
        <v>8</v>
      </c>
      <c r="L333" s="26" t="s">
        <v>118</v>
      </c>
      <c r="M333" s="26">
        <v>44720</v>
      </c>
      <c r="N333" s="26">
        <v>5990</v>
      </c>
      <c r="O333" s="26">
        <v>14970</v>
      </c>
      <c r="Q333" s="29">
        <v>2</v>
      </c>
      <c r="R333" s="29">
        <v>4</v>
      </c>
      <c r="S333" s="76">
        <v>8</v>
      </c>
    </row>
    <row r="334" spans="3:19" ht="15" hidden="1" customHeight="1">
      <c r="C334" s="114">
        <v>249</v>
      </c>
      <c r="D334" s="114" t="s">
        <v>119</v>
      </c>
      <c r="E334" s="114">
        <v>55820</v>
      </c>
      <c r="F334" s="114">
        <v>7120</v>
      </c>
      <c r="G334" s="114">
        <v>17810</v>
      </c>
      <c r="I334" s="115">
        <v>2</v>
      </c>
      <c r="J334" s="115">
        <v>4</v>
      </c>
      <c r="K334" s="193">
        <v>9</v>
      </c>
      <c r="L334" s="26" t="s">
        <v>119</v>
      </c>
      <c r="M334" s="26">
        <v>47870</v>
      </c>
      <c r="N334" s="26">
        <v>5990</v>
      </c>
      <c r="O334" s="26">
        <v>14970</v>
      </c>
      <c r="Q334" s="29">
        <v>2</v>
      </c>
      <c r="R334" s="29">
        <v>4</v>
      </c>
      <c r="S334" s="76">
        <v>9</v>
      </c>
    </row>
    <row r="335" spans="3:19" ht="15" hidden="1" customHeight="1">
      <c r="C335" s="114">
        <v>2410</v>
      </c>
      <c r="D335" s="114" t="s">
        <v>120</v>
      </c>
      <c r="E335" s="114">
        <v>59600</v>
      </c>
      <c r="F335" s="114">
        <v>7120</v>
      </c>
      <c r="G335" s="114">
        <v>17810</v>
      </c>
      <c r="I335" s="115">
        <v>2</v>
      </c>
      <c r="J335" s="115">
        <v>4</v>
      </c>
      <c r="K335" s="193">
        <v>10</v>
      </c>
      <c r="L335" s="26" t="s">
        <v>120</v>
      </c>
      <c r="M335" s="26">
        <v>51030</v>
      </c>
      <c r="N335" s="26">
        <v>5990</v>
      </c>
      <c r="O335" s="26">
        <v>14970</v>
      </c>
      <c r="Q335" s="29">
        <v>2</v>
      </c>
      <c r="R335" s="29">
        <v>4</v>
      </c>
      <c r="S335" s="76">
        <v>10</v>
      </c>
    </row>
    <row r="336" spans="3:19" ht="15" hidden="1" customHeight="1">
      <c r="C336" s="114">
        <v>2411</v>
      </c>
      <c r="D336" s="114" t="s">
        <v>121</v>
      </c>
      <c r="E336" s="114">
        <v>63230</v>
      </c>
      <c r="F336" s="114">
        <v>7120</v>
      </c>
      <c r="G336" s="114">
        <v>17810</v>
      </c>
      <c r="I336" s="115">
        <v>2</v>
      </c>
      <c r="J336" s="115">
        <v>4</v>
      </c>
      <c r="K336" s="193">
        <v>11</v>
      </c>
      <c r="L336" s="26" t="s">
        <v>121</v>
      </c>
      <c r="M336" s="26">
        <v>54080</v>
      </c>
      <c r="N336" s="26">
        <v>5990</v>
      </c>
      <c r="O336" s="26">
        <v>14970</v>
      </c>
      <c r="Q336" s="29">
        <v>2</v>
      </c>
      <c r="R336" s="29">
        <v>4</v>
      </c>
      <c r="S336" s="76">
        <v>11</v>
      </c>
    </row>
    <row r="337" spans="3:19" ht="15" hidden="1" customHeight="1">
      <c r="C337" s="114">
        <v>2412</v>
      </c>
      <c r="D337" s="114" t="s">
        <v>122</v>
      </c>
      <c r="E337" s="114">
        <v>66860</v>
      </c>
      <c r="F337" s="114">
        <v>7120</v>
      </c>
      <c r="G337" s="114">
        <v>17810</v>
      </c>
      <c r="I337" s="115">
        <v>2</v>
      </c>
      <c r="J337" s="115">
        <v>4</v>
      </c>
      <c r="K337" s="193">
        <v>12</v>
      </c>
      <c r="L337" s="26" t="s">
        <v>122</v>
      </c>
      <c r="M337" s="26">
        <v>57120</v>
      </c>
      <c r="N337" s="26">
        <v>5990</v>
      </c>
      <c r="O337" s="26">
        <v>14970</v>
      </c>
      <c r="Q337" s="29">
        <v>2</v>
      </c>
      <c r="R337" s="29">
        <v>4</v>
      </c>
      <c r="S337" s="76">
        <v>12</v>
      </c>
    </row>
    <row r="338" spans="3:19" ht="15" hidden="1" customHeight="1">
      <c r="C338" s="114">
        <v>2413</v>
      </c>
      <c r="D338" s="114" t="s">
        <v>123</v>
      </c>
      <c r="E338" s="114">
        <v>70490</v>
      </c>
      <c r="F338" s="114">
        <v>7120</v>
      </c>
      <c r="G338" s="114">
        <v>17810</v>
      </c>
      <c r="I338" s="115">
        <v>2</v>
      </c>
      <c r="J338" s="115">
        <v>4</v>
      </c>
      <c r="K338" s="193">
        <v>13</v>
      </c>
      <c r="L338" s="26" t="s">
        <v>123</v>
      </c>
      <c r="M338" s="26">
        <v>60170</v>
      </c>
      <c r="N338" s="26">
        <v>5990</v>
      </c>
      <c r="O338" s="26">
        <v>14970</v>
      </c>
      <c r="Q338" s="29">
        <v>2</v>
      </c>
      <c r="R338" s="29">
        <v>4</v>
      </c>
      <c r="S338" s="76">
        <v>13</v>
      </c>
    </row>
    <row r="339" spans="3:19" ht="15" hidden="1" customHeight="1">
      <c r="C339" s="114">
        <v>2414</v>
      </c>
      <c r="D339" s="114" t="s">
        <v>124</v>
      </c>
      <c r="E339" s="114">
        <v>74120</v>
      </c>
      <c r="F339" s="114">
        <v>7120</v>
      </c>
      <c r="G339" s="114">
        <v>17810</v>
      </c>
      <c r="I339" s="115">
        <v>2</v>
      </c>
      <c r="J339" s="115">
        <v>4</v>
      </c>
      <c r="K339" s="193">
        <v>14</v>
      </c>
      <c r="L339" s="26" t="s">
        <v>124</v>
      </c>
      <c r="M339" s="26">
        <v>63210</v>
      </c>
      <c r="N339" s="26">
        <v>5990</v>
      </c>
      <c r="O339" s="26">
        <v>14970</v>
      </c>
      <c r="Q339" s="29">
        <v>2</v>
      </c>
      <c r="R339" s="29">
        <v>4</v>
      </c>
      <c r="S339" s="76">
        <v>14</v>
      </c>
    </row>
    <row r="340" spans="3:19" ht="15" hidden="1" customHeight="1">
      <c r="C340" s="114">
        <v>2415</v>
      </c>
      <c r="D340" s="114" t="s">
        <v>125</v>
      </c>
      <c r="E340" s="114">
        <v>77740</v>
      </c>
      <c r="F340" s="114">
        <v>7120</v>
      </c>
      <c r="G340" s="114">
        <v>17810</v>
      </c>
      <c r="I340" s="115">
        <v>2</v>
      </c>
      <c r="J340" s="115">
        <v>4</v>
      </c>
      <c r="K340" s="193">
        <v>15</v>
      </c>
      <c r="L340" s="26" t="s">
        <v>125</v>
      </c>
      <c r="M340" s="26">
        <v>66260</v>
      </c>
      <c r="N340" s="26">
        <v>5990</v>
      </c>
      <c r="O340" s="26">
        <v>14970</v>
      </c>
      <c r="Q340" s="29">
        <v>2</v>
      </c>
      <c r="R340" s="29">
        <v>4</v>
      </c>
      <c r="S340" s="76">
        <v>15</v>
      </c>
    </row>
    <row r="341" spans="3:19" ht="15" hidden="1" customHeight="1">
      <c r="C341" s="114">
        <v>2416</v>
      </c>
      <c r="D341" s="114" t="s">
        <v>126</v>
      </c>
      <c r="E341" s="114">
        <v>81370</v>
      </c>
      <c r="F341" s="114">
        <v>7120</v>
      </c>
      <c r="G341" s="114">
        <v>17810</v>
      </c>
      <c r="I341" s="115">
        <v>2</v>
      </c>
      <c r="J341" s="115">
        <v>4</v>
      </c>
      <c r="K341" s="193">
        <v>16</v>
      </c>
      <c r="L341" s="26" t="s">
        <v>126</v>
      </c>
      <c r="M341" s="26">
        <v>69300</v>
      </c>
      <c r="N341" s="26">
        <v>5990</v>
      </c>
      <c r="O341" s="26">
        <v>14970</v>
      </c>
      <c r="Q341" s="29">
        <v>2</v>
      </c>
      <c r="R341" s="29">
        <v>4</v>
      </c>
      <c r="S341" s="76">
        <v>16</v>
      </c>
    </row>
    <row r="342" spans="3:19" ht="15" hidden="1" customHeight="1">
      <c r="C342" s="114">
        <v>2417</v>
      </c>
      <c r="D342" s="114" t="s">
        <v>127</v>
      </c>
      <c r="E342" s="114">
        <v>85000</v>
      </c>
      <c r="F342" s="114">
        <v>7120</v>
      </c>
      <c r="G342" s="114">
        <v>17810</v>
      </c>
      <c r="I342" s="115">
        <v>2</v>
      </c>
      <c r="J342" s="115">
        <v>4</v>
      </c>
      <c r="K342" s="193">
        <v>17</v>
      </c>
      <c r="L342" s="26" t="s">
        <v>127</v>
      </c>
      <c r="M342" s="26">
        <v>72350</v>
      </c>
      <c r="N342" s="26">
        <v>5990</v>
      </c>
      <c r="O342" s="26">
        <v>14970</v>
      </c>
      <c r="Q342" s="29">
        <v>2</v>
      </c>
      <c r="R342" s="29">
        <v>4</v>
      </c>
      <c r="S342" s="76">
        <v>17</v>
      </c>
    </row>
    <row r="343" spans="3:19" ht="15" hidden="1" customHeight="1">
      <c r="C343" s="114">
        <v>2418</v>
      </c>
      <c r="D343" s="114" t="s">
        <v>128</v>
      </c>
      <c r="E343" s="114">
        <v>88630</v>
      </c>
      <c r="F343" s="114">
        <v>7120</v>
      </c>
      <c r="G343" s="114">
        <v>17810</v>
      </c>
      <c r="I343" s="115">
        <v>2</v>
      </c>
      <c r="J343" s="115">
        <v>4</v>
      </c>
      <c r="K343" s="193">
        <v>18</v>
      </c>
      <c r="L343" s="26" t="s">
        <v>128</v>
      </c>
      <c r="M343" s="26">
        <v>75390</v>
      </c>
      <c r="N343" s="26">
        <v>5990</v>
      </c>
      <c r="O343" s="26">
        <v>14970</v>
      </c>
      <c r="Q343" s="29">
        <v>2</v>
      </c>
      <c r="R343" s="29">
        <v>4</v>
      </c>
      <c r="S343" s="76">
        <v>18</v>
      </c>
    </row>
    <row r="344" spans="3:19" ht="15" hidden="1" customHeight="1">
      <c r="C344" s="114">
        <v>2419</v>
      </c>
      <c r="D344" s="114" t="s">
        <v>129</v>
      </c>
      <c r="E344" s="114">
        <v>92260</v>
      </c>
      <c r="F344" s="114">
        <v>7120</v>
      </c>
      <c r="G344" s="114">
        <v>17810</v>
      </c>
      <c r="I344" s="115">
        <v>2</v>
      </c>
      <c r="J344" s="115">
        <v>4</v>
      </c>
      <c r="K344" s="193">
        <v>19</v>
      </c>
      <c r="L344" s="26" t="s">
        <v>129</v>
      </c>
      <c r="M344" s="26">
        <v>78440</v>
      </c>
      <c r="N344" s="26">
        <v>5990</v>
      </c>
      <c r="O344" s="26">
        <v>14970</v>
      </c>
      <c r="Q344" s="29">
        <v>2</v>
      </c>
      <c r="R344" s="29">
        <v>4</v>
      </c>
      <c r="S344" s="76">
        <v>19</v>
      </c>
    </row>
    <row r="345" spans="3:19" ht="15" hidden="1" customHeight="1">
      <c r="C345" s="114">
        <v>2420</v>
      </c>
      <c r="D345" s="114" t="s">
        <v>130</v>
      </c>
      <c r="E345" s="114">
        <v>95890</v>
      </c>
      <c r="F345" s="114">
        <v>7120</v>
      </c>
      <c r="G345" s="114">
        <v>17810</v>
      </c>
      <c r="I345" s="115">
        <v>2</v>
      </c>
      <c r="J345" s="115">
        <v>4</v>
      </c>
      <c r="K345" s="193">
        <v>20</v>
      </c>
      <c r="L345" s="26" t="s">
        <v>130</v>
      </c>
      <c r="M345" s="26">
        <v>81480</v>
      </c>
      <c r="N345" s="26">
        <v>5990</v>
      </c>
      <c r="O345" s="26">
        <v>14970</v>
      </c>
      <c r="Q345" s="29">
        <v>2</v>
      </c>
      <c r="R345" s="29">
        <v>4</v>
      </c>
      <c r="S345" s="76">
        <v>20</v>
      </c>
    </row>
    <row r="346" spans="3:19" ht="15" hidden="1" customHeight="1">
      <c r="C346" s="114">
        <v>311</v>
      </c>
      <c r="D346" s="114" t="s">
        <v>111</v>
      </c>
      <c r="E346" s="114">
        <v>15790</v>
      </c>
      <c r="F346" s="114">
        <v>3830</v>
      </c>
      <c r="G346" s="114">
        <v>9580</v>
      </c>
      <c r="I346" s="115">
        <v>3</v>
      </c>
      <c r="J346" s="115">
        <v>1</v>
      </c>
      <c r="K346" s="193">
        <v>1</v>
      </c>
      <c r="L346" s="26" t="s">
        <v>111</v>
      </c>
      <c r="M346" s="26">
        <v>15790</v>
      </c>
      <c r="N346" s="26">
        <v>3630</v>
      </c>
      <c r="O346" s="26">
        <v>9070</v>
      </c>
      <c r="Q346" s="29">
        <v>3</v>
      </c>
      <c r="R346" s="29">
        <v>1</v>
      </c>
      <c r="S346" s="76">
        <v>1</v>
      </c>
    </row>
    <row r="347" spans="3:19" ht="15" hidden="1" customHeight="1">
      <c r="C347" s="114">
        <v>312</v>
      </c>
      <c r="D347" s="114" t="s">
        <v>112</v>
      </c>
      <c r="E347" s="114">
        <v>17710</v>
      </c>
      <c r="F347" s="114">
        <v>3830</v>
      </c>
      <c r="G347" s="114">
        <v>9580</v>
      </c>
      <c r="I347" s="115">
        <v>3</v>
      </c>
      <c r="J347" s="115">
        <v>1</v>
      </c>
      <c r="K347" s="193">
        <v>2</v>
      </c>
      <c r="L347" s="26" t="s">
        <v>112</v>
      </c>
      <c r="M347" s="26">
        <v>17600</v>
      </c>
      <c r="N347" s="26">
        <v>3630</v>
      </c>
      <c r="O347" s="26">
        <v>9070</v>
      </c>
      <c r="Q347" s="29">
        <v>3</v>
      </c>
      <c r="R347" s="29">
        <v>1</v>
      </c>
      <c r="S347" s="76">
        <v>2</v>
      </c>
    </row>
    <row r="348" spans="3:19" ht="15" hidden="1" customHeight="1">
      <c r="C348" s="114">
        <v>313</v>
      </c>
      <c r="D348" s="114" t="s">
        <v>113</v>
      </c>
      <c r="E348" s="114">
        <v>19630</v>
      </c>
      <c r="F348" s="114">
        <v>3830</v>
      </c>
      <c r="G348" s="114">
        <v>9580</v>
      </c>
      <c r="I348" s="115">
        <v>3</v>
      </c>
      <c r="J348" s="115">
        <v>1</v>
      </c>
      <c r="K348" s="193">
        <v>3</v>
      </c>
      <c r="L348" s="26" t="s">
        <v>113</v>
      </c>
      <c r="M348" s="26">
        <v>19410</v>
      </c>
      <c r="N348" s="26">
        <v>3630</v>
      </c>
      <c r="O348" s="26">
        <v>9070</v>
      </c>
      <c r="Q348" s="29">
        <v>3</v>
      </c>
      <c r="R348" s="29">
        <v>1</v>
      </c>
      <c r="S348" s="76">
        <v>3</v>
      </c>
    </row>
    <row r="349" spans="3:19" ht="15" hidden="1" customHeight="1">
      <c r="C349" s="114">
        <v>314</v>
      </c>
      <c r="D349" s="114" t="s">
        <v>114</v>
      </c>
      <c r="E349" s="114">
        <v>21550</v>
      </c>
      <c r="F349" s="114">
        <v>3830</v>
      </c>
      <c r="G349" s="114">
        <v>9580</v>
      </c>
      <c r="I349" s="115">
        <v>3</v>
      </c>
      <c r="J349" s="115">
        <v>1</v>
      </c>
      <c r="K349" s="193">
        <v>4</v>
      </c>
      <c r="L349" s="26" t="s">
        <v>114</v>
      </c>
      <c r="M349" s="26">
        <v>21220</v>
      </c>
      <c r="N349" s="26">
        <v>3630</v>
      </c>
      <c r="O349" s="26">
        <v>9070</v>
      </c>
      <c r="Q349" s="29">
        <v>3</v>
      </c>
      <c r="R349" s="29">
        <v>1</v>
      </c>
      <c r="S349" s="76">
        <v>4</v>
      </c>
    </row>
    <row r="350" spans="3:19" ht="15" hidden="1" customHeight="1">
      <c r="C350" s="114">
        <v>315</v>
      </c>
      <c r="D350" s="114" t="s">
        <v>115</v>
      </c>
      <c r="E350" s="114">
        <v>23480</v>
      </c>
      <c r="F350" s="114">
        <v>3830</v>
      </c>
      <c r="G350" s="114">
        <v>9580</v>
      </c>
      <c r="I350" s="115">
        <v>3</v>
      </c>
      <c r="J350" s="115">
        <v>1</v>
      </c>
      <c r="K350" s="193">
        <v>5</v>
      </c>
      <c r="L350" s="26" t="s">
        <v>115</v>
      </c>
      <c r="M350" s="26">
        <v>23040</v>
      </c>
      <c r="N350" s="26">
        <v>3630</v>
      </c>
      <c r="O350" s="26">
        <v>9070</v>
      </c>
      <c r="Q350" s="29">
        <v>3</v>
      </c>
      <c r="R350" s="29">
        <v>1</v>
      </c>
      <c r="S350" s="76">
        <v>5</v>
      </c>
    </row>
    <row r="351" spans="3:19" ht="15" hidden="1" customHeight="1">
      <c r="C351" s="114">
        <v>316</v>
      </c>
      <c r="D351" s="114" t="s">
        <v>116</v>
      </c>
      <c r="E351" s="114">
        <v>25400</v>
      </c>
      <c r="F351" s="114">
        <v>3830</v>
      </c>
      <c r="G351" s="114">
        <v>9580</v>
      </c>
      <c r="I351" s="115">
        <v>3</v>
      </c>
      <c r="J351" s="115">
        <v>1</v>
      </c>
      <c r="K351" s="193">
        <v>6</v>
      </c>
      <c r="L351" s="26" t="s">
        <v>116</v>
      </c>
      <c r="M351" s="26">
        <v>24850</v>
      </c>
      <c r="N351" s="26">
        <v>3630</v>
      </c>
      <c r="O351" s="26">
        <v>9070</v>
      </c>
      <c r="Q351" s="29">
        <v>3</v>
      </c>
      <c r="R351" s="29">
        <v>1</v>
      </c>
      <c r="S351" s="76">
        <v>6</v>
      </c>
    </row>
    <row r="352" spans="3:19" ht="15" hidden="1" customHeight="1">
      <c r="C352" s="114">
        <v>317</v>
      </c>
      <c r="D352" s="114" t="s">
        <v>117</v>
      </c>
      <c r="E352" s="114">
        <v>27320</v>
      </c>
      <c r="F352" s="114">
        <v>3830</v>
      </c>
      <c r="G352" s="114">
        <v>9580</v>
      </c>
      <c r="I352" s="115">
        <v>3</v>
      </c>
      <c r="J352" s="115">
        <v>1</v>
      </c>
      <c r="K352" s="193">
        <v>7</v>
      </c>
      <c r="L352" s="26" t="s">
        <v>117</v>
      </c>
      <c r="M352" s="26">
        <v>26660</v>
      </c>
      <c r="N352" s="26">
        <v>3630</v>
      </c>
      <c r="O352" s="26">
        <v>9070</v>
      </c>
      <c r="Q352" s="29">
        <v>3</v>
      </c>
      <c r="R352" s="29">
        <v>1</v>
      </c>
      <c r="S352" s="76">
        <v>7</v>
      </c>
    </row>
    <row r="353" spans="3:19" ht="15" hidden="1" customHeight="1">
      <c r="C353" s="114">
        <v>318</v>
      </c>
      <c r="D353" s="114" t="s">
        <v>118</v>
      </c>
      <c r="E353" s="114">
        <v>29240</v>
      </c>
      <c r="F353" s="114">
        <v>3830</v>
      </c>
      <c r="G353" s="114">
        <v>9580</v>
      </c>
      <c r="I353" s="115">
        <v>3</v>
      </c>
      <c r="J353" s="115">
        <v>1</v>
      </c>
      <c r="K353" s="193">
        <v>8</v>
      </c>
      <c r="L353" s="26" t="s">
        <v>118</v>
      </c>
      <c r="M353" s="26">
        <v>28470</v>
      </c>
      <c r="N353" s="26">
        <v>3630</v>
      </c>
      <c r="O353" s="26">
        <v>9070</v>
      </c>
      <c r="Q353" s="29">
        <v>3</v>
      </c>
      <c r="R353" s="29">
        <v>1</v>
      </c>
      <c r="S353" s="76">
        <v>8</v>
      </c>
    </row>
    <row r="354" spans="3:19" ht="15" hidden="1" customHeight="1">
      <c r="C354" s="114">
        <v>319</v>
      </c>
      <c r="D354" s="114" t="s">
        <v>119</v>
      </c>
      <c r="E354" s="114">
        <v>31160</v>
      </c>
      <c r="F354" s="114">
        <v>3830</v>
      </c>
      <c r="G354" s="114">
        <v>9580</v>
      </c>
      <c r="I354" s="115">
        <v>3</v>
      </c>
      <c r="J354" s="115">
        <v>1</v>
      </c>
      <c r="K354" s="193">
        <v>9</v>
      </c>
      <c r="L354" s="26" t="s">
        <v>119</v>
      </c>
      <c r="M354" s="26">
        <v>30280</v>
      </c>
      <c r="N354" s="26">
        <v>3630</v>
      </c>
      <c r="O354" s="26">
        <v>9070</v>
      </c>
      <c r="Q354" s="29">
        <v>3</v>
      </c>
      <c r="R354" s="29">
        <v>1</v>
      </c>
      <c r="S354" s="76">
        <v>9</v>
      </c>
    </row>
    <row r="355" spans="3:19" ht="15" hidden="1" customHeight="1">
      <c r="C355" s="114">
        <v>3110</v>
      </c>
      <c r="D355" s="114" t="s">
        <v>120</v>
      </c>
      <c r="E355" s="114">
        <v>33080</v>
      </c>
      <c r="F355" s="114">
        <v>3830</v>
      </c>
      <c r="G355" s="114">
        <v>9580</v>
      </c>
      <c r="I355" s="115">
        <v>3</v>
      </c>
      <c r="J355" s="115">
        <v>1</v>
      </c>
      <c r="K355" s="193">
        <v>10</v>
      </c>
      <c r="L355" s="26" t="s">
        <v>120</v>
      </c>
      <c r="M355" s="26">
        <v>32090</v>
      </c>
      <c r="N355" s="26">
        <v>3630</v>
      </c>
      <c r="O355" s="26">
        <v>9070</v>
      </c>
      <c r="Q355" s="29">
        <v>3</v>
      </c>
      <c r="R355" s="29">
        <v>1</v>
      </c>
      <c r="S355" s="76">
        <v>10</v>
      </c>
    </row>
    <row r="356" spans="3:19" ht="15" hidden="1" customHeight="1">
      <c r="C356" s="114">
        <v>3111</v>
      </c>
      <c r="D356" s="114" t="s">
        <v>121</v>
      </c>
      <c r="E356" s="114">
        <v>35010</v>
      </c>
      <c r="F356" s="114">
        <v>3830</v>
      </c>
      <c r="G356" s="114">
        <v>9580</v>
      </c>
      <c r="I356" s="115">
        <v>3</v>
      </c>
      <c r="J356" s="115">
        <v>1</v>
      </c>
      <c r="K356" s="193">
        <v>11</v>
      </c>
      <c r="L356" s="26" t="s">
        <v>121</v>
      </c>
      <c r="M356" s="26">
        <v>33910</v>
      </c>
      <c r="N356" s="26">
        <v>3630</v>
      </c>
      <c r="O356" s="26">
        <v>9070</v>
      </c>
      <c r="Q356" s="29">
        <v>3</v>
      </c>
      <c r="R356" s="29">
        <v>1</v>
      </c>
      <c r="S356" s="76">
        <v>11</v>
      </c>
    </row>
    <row r="357" spans="3:19" ht="15" hidden="1" customHeight="1">
      <c r="C357" s="114">
        <v>3112</v>
      </c>
      <c r="D357" s="114" t="s">
        <v>122</v>
      </c>
      <c r="E357" s="114">
        <v>36930</v>
      </c>
      <c r="F357" s="114">
        <v>3830</v>
      </c>
      <c r="G357" s="114">
        <v>9580</v>
      </c>
      <c r="I357" s="115">
        <v>3</v>
      </c>
      <c r="J357" s="115">
        <v>1</v>
      </c>
      <c r="K357" s="193">
        <v>12</v>
      </c>
      <c r="L357" s="26" t="s">
        <v>122</v>
      </c>
      <c r="M357" s="26">
        <v>35730</v>
      </c>
      <c r="N357" s="26">
        <v>3630</v>
      </c>
      <c r="O357" s="26">
        <v>9070</v>
      </c>
      <c r="Q357" s="29">
        <v>3</v>
      </c>
      <c r="R357" s="29">
        <v>1</v>
      </c>
      <c r="S357" s="76">
        <v>12</v>
      </c>
    </row>
    <row r="358" spans="3:19" ht="15" hidden="1" customHeight="1">
      <c r="C358" s="114">
        <v>3113</v>
      </c>
      <c r="D358" s="114" t="s">
        <v>123</v>
      </c>
      <c r="E358" s="114">
        <v>38850</v>
      </c>
      <c r="F358" s="114">
        <v>3830</v>
      </c>
      <c r="G358" s="114">
        <v>9580</v>
      </c>
      <c r="I358" s="115">
        <v>3</v>
      </c>
      <c r="J358" s="115">
        <v>1</v>
      </c>
      <c r="K358" s="193">
        <v>13</v>
      </c>
      <c r="L358" s="26" t="s">
        <v>123</v>
      </c>
      <c r="M358" s="26">
        <v>37550</v>
      </c>
      <c r="N358" s="26">
        <v>3630</v>
      </c>
      <c r="O358" s="26">
        <v>9070</v>
      </c>
      <c r="Q358" s="29">
        <v>3</v>
      </c>
      <c r="R358" s="29">
        <v>1</v>
      </c>
      <c r="S358" s="76">
        <v>13</v>
      </c>
    </row>
    <row r="359" spans="3:19" ht="15" hidden="1" customHeight="1">
      <c r="C359" s="114">
        <v>3114</v>
      </c>
      <c r="D359" s="114" t="s">
        <v>124</v>
      </c>
      <c r="E359" s="114">
        <v>40770</v>
      </c>
      <c r="F359" s="114">
        <v>3830</v>
      </c>
      <c r="G359" s="114">
        <v>9580</v>
      </c>
      <c r="I359" s="115">
        <v>3</v>
      </c>
      <c r="J359" s="115">
        <v>1</v>
      </c>
      <c r="K359" s="193">
        <v>14</v>
      </c>
      <c r="L359" s="26" t="s">
        <v>124</v>
      </c>
      <c r="M359" s="26">
        <v>39360</v>
      </c>
      <c r="N359" s="26">
        <v>3630</v>
      </c>
      <c r="O359" s="26">
        <v>9070</v>
      </c>
      <c r="Q359" s="29">
        <v>3</v>
      </c>
      <c r="R359" s="29">
        <v>1</v>
      </c>
      <c r="S359" s="76">
        <v>14</v>
      </c>
    </row>
    <row r="360" spans="3:19" ht="15" hidden="1" customHeight="1">
      <c r="C360" s="114">
        <v>3115</v>
      </c>
      <c r="D360" s="114" t="s">
        <v>125</v>
      </c>
      <c r="E360" s="114">
        <v>42690</v>
      </c>
      <c r="F360" s="114">
        <v>3830</v>
      </c>
      <c r="G360" s="114">
        <v>9580</v>
      </c>
      <c r="I360" s="115">
        <v>3</v>
      </c>
      <c r="J360" s="115">
        <v>1</v>
      </c>
      <c r="K360" s="193">
        <v>15</v>
      </c>
      <c r="L360" s="26" t="s">
        <v>125</v>
      </c>
      <c r="M360" s="26">
        <v>41180</v>
      </c>
      <c r="N360" s="26">
        <v>3630</v>
      </c>
      <c r="O360" s="26">
        <v>9070</v>
      </c>
      <c r="Q360" s="29">
        <v>3</v>
      </c>
      <c r="R360" s="29">
        <v>1</v>
      </c>
      <c r="S360" s="76">
        <v>15</v>
      </c>
    </row>
    <row r="361" spans="3:19" ht="15" hidden="1" customHeight="1">
      <c r="C361" s="114">
        <v>3116</v>
      </c>
      <c r="D361" s="114" t="s">
        <v>126</v>
      </c>
      <c r="E361" s="114">
        <v>44620</v>
      </c>
      <c r="F361" s="114">
        <v>3830</v>
      </c>
      <c r="G361" s="114">
        <v>9580</v>
      </c>
      <c r="I361" s="115">
        <v>3</v>
      </c>
      <c r="J361" s="115">
        <v>1</v>
      </c>
      <c r="K361" s="193">
        <v>16</v>
      </c>
      <c r="L361" s="26" t="s">
        <v>126</v>
      </c>
      <c r="M361" s="26">
        <v>43000</v>
      </c>
      <c r="N361" s="26">
        <v>3630</v>
      </c>
      <c r="O361" s="26">
        <v>9070</v>
      </c>
      <c r="Q361" s="29">
        <v>3</v>
      </c>
      <c r="R361" s="29">
        <v>1</v>
      </c>
      <c r="S361" s="76">
        <v>16</v>
      </c>
    </row>
    <row r="362" spans="3:19" ht="15" hidden="1" customHeight="1">
      <c r="C362" s="114">
        <v>3117</v>
      </c>
      <c r="D362" s="114" t="s">
        <v>127</v>
      </c>
      <c r="E362" s="114">
        <v>46540</v>
      </c>
      <c r="F362" s="114">
        <v>3830</v>
      </c>
      <c r="G362" s="114">
        <v>9580</v>
      </c>
      <c r="I362" s="115">
        <v>3</v>
      </c>
      <c r="J362" s="115">
        <v>1</v>
      </c>
      <c r="K362" s="193">
        <v>17</v>
      </c>
      <c r="L362" s="26" t="s">
        <v>127</v>
      </c>
      <c r="M362" s="26">
        <v>44820</v>
      </c>
      <c r="N362" s="26">
        <v>3630</v>
      </c>
      <c r="O362" s="26">
        <v>9070</v>
      </c>
      <c r="Q362" s="29">
        <v>3</v>
      </c>
      <c r="R362" s="29">
        <v>1</v>
      </c>
      <c r="S362" s="76">
        <v>17</v>
      </c>
    </row>
    <row r="363" spans="3:19" ht="15" hidden="1" customHeight="1">
      <c r="C363" s="114">
        <v>3118</v>
      </c>
      <c r="D363" s="114" t="s">
        <v>128</v>
      </c>
      <c r="E363" s="114">
        <v>48460</v>
      </c>
      <c r="F363" s="114">
        <v>3830</v>
      </c>
      <c r="G363" s="114">
        <v>9580</v>
      </c>
      <c r="I363" s="115">
        <v>3</v>
      </c>
      <c r="J363" s="115">
        <v>1</v>
      </c>
      <c r="K363" s="193">
        <v>18</v>
      </c>
      <c r="L363" s="26" t="s">
        <v>128</v>
      </c>
      <c r="M363" s="26">
        <v>46630</v>
      </c>
      <c r="N363" s="26">
        <v>3630</v>
      </c>
      <c r="O363" s="26">
        <v>9070</v>
      </c>
      <c r="Q363" s="29">
        <v>3</v>
      </c>
      <c r="R363" s="29">
        <v>1</v>
      </c>
      <c r="S363" s="76">
        <v>18</v>
      </c>
    </row>
    <row r="364" spans="3:19" ht="15" hidden="1" customHeight="1">
      <c r="C364" s="114">
        <v>3119</v>
      </c>
      <c r="D364" s="114" t="s">
        <v>129</v>
      </c>
      <c r="E364" s="114">
        <v>50380</v>
      </c>
      <c r="F364" s="114">
        <v>3830</v>
      </c>
      <c r="G364" s="114">
        <v>9580</v>
      </c>
      <c r="I364" s="115">
        <v>3</v>
      </c>
      <c r="J364" s="115">
        <v>1</v>
      </c>
      <c r="K364" s="193">
        <v>19</v>
      </c>
      <c r="L364" s="26" t="s">
        <v>129</v>
      </c>
      <c r="M364" s="26">
        <v>48450</v>
      </c>
      <c r="N364" s="26">
        <v>3630</v>
      </c>
      <c r="O364" s="26">
        <v>9070</v>
      </c>
      <c r="Q364" s="29">
        <v>3</v>
      </c>
      <c r="R364" s="29">
        <v>1</v>
      </c>
      <c r="S364" s="76">
        <v>19</v>
      </c>
    </row>
    <row r="365" spans="3:19" ht="15" hidden="1" customHeight="1">
      <c r="C365" s="114">
        <v>3120</v>
      </c>
      <c r="D365" s="114" t="s">
        <v>130</v>
      </c>
      <c r="E365" s="114">
        <v>52300</v>
      </c>
      <c r="F365" s="114">
        <v>3830</v>
      </c>
      <c r="G365" s="114">
        <v>9580</v>
      </c>
      <c r="I365" s="115">
        <v>3</v>
      </c>
      <c r="J365" s="115">
        <v>1</v>
      </c>
      <c r="K365" s="193">
        <v>20</v>
      </c>
      <c r="L365" s="26" t="s">
        <v>130</v>
      </c>
      <c r="M365" s="26">
        <v>50270</v>
      </c>
      <c r="N365" s="26">
        <v>3630</v>
      </c>
      <c r="O365" s="26">
        <v>9070</v>
      </c>
      <c r="Q365" s="29">
        <v>3</v>
      </c>
      <c r="R365" s="29">
        <v>1</v>
      </c>
      <c r="S365" s="76">
        <v>20</v>
      </c>
    </row>
    <row r="366" spans="3:19" ht="15" hidden="1" customHeight="1">
      <c r="C366" s="114">
        <v>321</v>
      </c>
      <c r="D366" s="114" t="s">
        <v>111</v>
      </c>
      <c r="E366" s="113">
        <v>18190</v>
      </c>
      <c r="F366" s="114">
        <v>4380</v>
      </c>
      <c r="G366" s="114">
        <v>10950</v>
      </c>
      <c r="I366" s="115">
        <v>3</v>
      </c>
      <c r="J366" s="115">
        <v>2</v>
      </c>
      <c r="K366" s="193">
        <v>1</v>
      </c>
      <c r="L366" s="26" t="s">
        <v>111</v>
      </c>
      <c r="M366" s="26">
        <v>18060</v>
      </c>
      <c r="N366" s="26">
        <v>4140</v>
      </c>
      <c r="O366" s="26">
        <v>10360</v>
      </c>
      <c r="Q366" s="29">
        <v>3</v>
      </c>
      <c r="R366" s="29">
        <v>2</v>
      </c>
      <c r="S366" s="76">
        <v>1</v>
      </c>
    </row>
    <row r="367" spans="3:19" ht="15" hidden="1" customHeight="1">
      <c r="C367" s="114">
        <v>322</v>
      </c>
      <c r="D367" s="114" t="s">
        <v>112</v>
      </c>
      <c r="E367" s="113">
        <v>20430</v>
      </c>
      <c r="F367" s="114">
        <v>4380</v>
      </c>
      <c r="G367" s="114">
        <v>10950</v>
      </c>
      <c r="I367" s="115">
        <v>3</v>
      </c>
      <c r="J367" s="115">
        <v>2</v>
      </c>
      <c r="K367" s="193">
        <v>2</v>
      </c>
      <c r="L367" s="26" t="s">
        <v>112</v>
      </c>
      <c r="M367" s="26">
        <v>20160</v>
      </c>
      <c r="N367" s="26">
        <v>4140</v>
      </c>
      <c r="O367" s="26">
        <v>10360</v>
      </c>
      <c r="Q367" s="29">
        <v>3</v>
      </c>
      <c r="R367" s="29">
        <v>2</v>
      </c>
      <c r="S367" s="76">
        <v>2</v>
      </c>
    </row>
    <row r="368" spans="3:19" ht="15" hidden="1" customHeight="1">
      <c r="C368" s="114">
        <v>323</v>
      </c>
      <c r="D368" s="114" t="s">
        <v>113</v>
      </c>
      <c r="E368" s="113">
        <v>22660</v>
      </c>
      <c r="F368" s="114">
        <v>4380</v>
      </c>
      <c r="G368" s="114">
        <v>10950</v>
      </c>
      <c r="I368" s="115">
        <v>3</v>
      </c>
      <c r="J368" s="115">
        <v>2</v>
      </c>
      <c r="K368" s="193">
        <v>3</v>
      </c>
      <c r="L368" s="26" t="s">
        <v>113</v>
      </c>
      <c r="M368" s="26">
        <v>22270</v>
      </c>
      <c r="N368" s="26">
        <v>4140</v>
      </c>
      <c r="O368" s="26">
        <v>10360</v>
      </c>
      <c r="Q368" s="29">
        <v>3</v>
      </c>
      <c r="R368" s="29">
        <v>2</v>
      </c>
      <c r="S368" s="76">
        <v>3</v>
      </c>
    </row>
    <row r="369" spans="3:19" ht="15" hidden="1" customHeight="1">
      <c r="C369" s="114">
        <v>324</v>
      </c>
      <c r="D369" s="114" t="s">
        <v>114</v>
      </c>
      <c r="E369" s="113">
        <v>24890</v>
      </c>
      <c r="F369" s="114">
        <v>4380</v>
      </c>
      <c r="G369" s="114">
        <v>10950</v>
      </c>
      <c r="I369" s="115">
        <v>3</v>
      </c>
      <c r="J369" s="115">
        <v>2</v>
      </c>
      <c r="K369" s="193">
        <v>4</v>
      </c>
      <c r="L369" s="26" t="s">
        <v>114</v>
      </c>
      <c r="M369" s="26">
        <v>24370</v>
      </c>
      <c r="N369" s="26">
        <v>4140</v>
      </c>
      <c r="O369" s="26">
        <v>10360</v>
      </c>
      <c r="Q369" s="29">
        <v>3</v>
      </c>
      <c r="R369" s="29">
        <v>2</v>
      </c>
      <c r="S369" s="76">
        <v>4</v>
      </c>
    </row>
    <row r="370" spans="3:19" ht="15" hidden="1" customHeight="1">
      <c r="C370" s="114">
        <v>325</v>
      </c>
      <c r="D370" s="114" t="s">
        <v>115</v>
      </c>
      <c r="E370" s="113">
        <v>27130</v>
      </c>
      <c r="F370" s="114">
        <v>4380</v>
      </c>
      <c r="G370" s="114">
        <v>10950</v>
      </c>
      <c r="I370" s="115">
        <v>3</v>
      </c>
      <c r="J370" s="115">
        <v>2</v>
      </c>
      <c r="K370" s="193">
        <v>5</v>
      </c>
      <c r="L370" s="26" t="s">
        <v>115</v>
      </c>
      <c r="M370" s="26">
        <v>26480</v>
      </c>
      <c r="N370" s="26">
        <v>4140</v>
      </c>
      <c r="O370" s="26">
        <v>10360</v>
      </c>
      <c r="Q370" s="29">
        <v>3</v>
      </c>
      <c r="R370" s="29">
        <v>2</v>
      </c>
      <c r="S370" s="76">
        <v>5</v>
      </c>
    </row>
    <row r="371" spans="3:19" ht="15" hidden="1" customHeight="1">
      <c r="C371" s="114">
        <v>326</v>
      </c>
      <c r="D371" s="114" t="s">
        <v>116</v>
      </c>
      <c r="E371" s="113">
        <v>29360</v>
      </c>
      <c r="F371" s="114">
        <v>4380</v>
      </c>
      <c r="G371" s="114">
        <v>10950</v>
      </c>
      <c r="I371" s="115">
        <v>3</v>
      </c>
      <c r="J371" s="115">
        <v>2</v>
      </c>
      <c r="K371" s="193">
        <v>6</v>
      </c>
      <c r="L371" s="26" t="s">
        <v>116</v>
      </c>
      <c r="M371" s="26">
        <v>28580</v>
      </c>
      <c r="N371" s="26">
        <v>4140</v>
      </c>
      <c r="O371" s="26">
        <v>10360</v>
      </c>
      <c r="Q371" s="29">
        <v>3</v>
      </c>
      <c r="R371" s="29">
        <v>2</v>
      </c>
      <c r="S371" s="76">
        <v>6</v>
      </c>
    </row>
    <row r="372" spans="3:19" ht="15" hidden="1" customHeight="1">
      <c r="C372" s="114">
        <v>327</v>
      </c>
      <c r="D372" s="114" t="s">
        <v>117</v>
      </c>
      <c r="E372" s="113">
        <v>31590</v>
      </c>
      <c r="F372" s="114">
        <v>4380</v>
      </c>
      <c r="G372" s="114">
        <v>10950</v>
      </c>
      <c r="I372" s="115">
        <v>3</v>
      </c>
      <c r="J372" s="115">
        <v>2</v>
      </c>
      <c r="K372" s="193">
        <v>7</v>
      </c>
      <c r="L372" s="26" t="s">
        <v>117</v>
      </c>
      <c r="M372" s="26">
        <v>30690</v>
      </c>
      <c r="N372" s="26">
        <v>4140</v>
      </c>
      <c r="O372" s="26">
        <v>10360</v>
      </c>
      <c r="Q372" s="29">
        <v>3</v>
      </c>
      <c r="R372" s="29">
        <v>2</v>
      </c>
      <c r="S372" s="76">
        <v>7</v>
      </c>
    </row>
    <row r="373" spans="3:19" ht="15" hidden="1" customHeight="1">
      <c r="C373" s="114">
        <v>328</v>
      </c>
      <c r="D373" s="114" t="s">
        <v>118</v>
      </c>
      <c r="E373" s="113">
        <v>33830</v>
      </c>
      <c r="F373" s="114">
        <v>4380</v>
      </c>
      <c r="G373" s="114">
        <v>10950</v>
      </c>
      <c r="I373" s="115">
        <v>3</v>
      </c>
      <c r="J373" s="115">
        <v>2</v>
      </c>
      <c r="K373" s="193">
        <v>8</v>
      </c>
      <c r="L373" s="26" t="s">
        <v>118</v>
      </c>
      <c r="M373" s="26">
        <v>32790</v>
      </c>
      <c r="N373" s="26">
        <v>4140</v>
      </c>
      <c r="O373" s="26">
        <v>10360</v>
      </c>
      <c r="Q373" s="29">
        <v>3</v>
      </c>
      <c r="R373" s="29">
        <v>2</v>
      </c>
      <c r="S373" s="76">
        <v>8</v>
      </c>
    </row>
    <row r="374" spans="3:19" ht="15" hidden="1" customHeight="1">
      <c r="C374" s="114">
        <v>329</v>
      </c>
      <c r="D374" s="114" t="s">
        <v>119</v>
      </c>
      <c r="E374" s="113">
        <v>36060</v>
      </c>
      <c r="F374" s="114">
        <v>4380</v>
      </c>
      <c r="G374" s="114">
        <v>10950</v>
      </c>
      <c r="I374" s="115">
        <v>3</v>
      </c>
      <c r="J374" s="115">
        <v>2</v>
      </c>
      <c r="K374" s="193">
        <v>9</v>
      </c>
      <c r="L374" s="26" t="s">
        <v>119</v>
      </c>
      <c r="M374" s="26">
        <v>34890</v>
      </c>
      <c r="N374" s="26">
        <v>4140</v>
      </c>
      <c r="O374" s="26">
        <v>10360</v>
      </c>
      <c r="Q374" s="29">
        <v>3</v>
      </c>
      <c r="R374" s="29">
        <v>2</v>
      </c>
      <c r="S374" s="76">
        <v>9</v>
      </c>
    </row>
    <row r="375" spans="3:19" ht="15" hidden="1" customHeight="1">
      <c r="C375" s="114">
        <v>3210</v>
      </c>
      <c r="D375" s="114" t="s">
        <v>120</v>
      </c>
      <c r="E375" s="113">
        <v>38290</v>
      </c>
      <c r="F375" s="114">
        <v>4380</v>
      </c>
      <c r="G375" s="114">
        <v>10950</v>
      </c>
      <c r="I375" s="115">
        <v>3</v>
      </c>
      <c r="J375" s="115">
        <v>2</v>
      </c>
      <c r="K375" s="193">
        <v>10</v>
      </c>
      <c r="L375" s="26" t="s">
        <v>120</v>
      </c>
      <c r="M375" s="26">
        <v>37000</v>
      </c>
      <c r="N375" s="26">
        <v>4140</v>
      </c>
      <c r="O375" s="26">
        <v>10360</v>
      </c>
      <c r="Q375" s="29">
        <v>3</v>
      </c>
      <c r="R375" s="29">
        <v>2</v>
      </c>
      <c r="S375" s="76">
        <v>10</v>
      </c>
    </row>
    <row r="376" spans="3:19" ht="15" hidden="1" customHeight="1">
      <c r="C376" s="114">
        <v>3211</v>
      </c>
      <c r="D376" s="114" t="s">
        <v>121</v>
      </c>
      <c r="E376" s="113">
        <v>40500</v>
      </c>
      <c r="F376" s="114">
        <v>4380</v>
      </c>
      <c r="G376" s="114">
        <v>10950</v>
      </c>
      <c r="I376" s="115">
        <v>3</v>
      </c>
      <c r="J376" s="115">
        <v>2</v>
      </c>
      <c r="K376" s="193">
        <v>11</v>
      </c>
      <c r="L376" s="26" t="s">
        <v>121</v>
      </c>
      <c r="M376" s="26">
        <v>39090</v>
      </c>
      <c r="N376" s="26">
        <v>4140</v>
      </c>
      <c r="O376" s="26">
        <v>10360</v>
      </c>
      <c r="Q376" s="29">
        <v>3</v>
      </c>
      <c r="R376" s="29">
        <v>2</v>
      </c>
      <c r="S376" s="76">
        <v>11</v>
      </c>
    </row>
    <row r="377" spans="3:19" ht="15" hidden="1" customHeight="1">
      <c r="C377" s="114">
        <v>3212</v>
      </c>
      <c r="D377" s="114" t="s">
        <v>122</v>
      </c>
      <c r="E377" s="113">
        <v>42710</v>
      </c>
      <c r="F377" s="114">
        <v>4380</v>
      </c>
      <c r="G377" s="114">
        <v>10950</v>
      </c>
      <c r="I377" s="115">
        <v>3</v>
      </c>
      <c r="J377" s="115">
        <v>2</v>
      </c>
      <c r="K377" s="193">
        <v>12</v>
      </c>
      <c r="L377" s="26" t="s">
        <v>122</v>
      </c>
      <c r="M377" s="26">
        <v>41170</v>
      </c>
      <c r="N377" s="26">
        <v>4140</v>
      </c>
      <c r="O377" s="26">
        <v>10360</v>
      </c>
      <c r="Q377" s="29">
        <v>3</v>
      </c>
      <c r="R377" s="29">
        <v>2</v>
      </c>
      <c r="S377" s="76">
        <v>12</v>
      </c>
    </row>
    <row r="378" spans="3:19" ht="15" hidden="1" customHeight="1">
      <c r="C378" s="114">
        <v>3213</v>
      </c>
      <c r="D378" s="114" t="s">
        <v>123</v>
      </c>
      <c r="E378" s="113">
        <v>44920</v>
      </c>
      <c r="F378" s="114">
        <v>4380</v>
      </c>
      <c r="G378" s="114">
        <v>10950</v>
      </c>
      <c r="I378" s="115">
        <v>3</v>
      </c>
      <c r="J378" s="115">
        <v>2</v>
      </c>
      <c r="K378" s="193">
        <v>13</v>
      </c>
      <c r="L378" s="26" t="s">
        <v>123</v>
      </c>
      <c r="M378" s="26">
        <v>43260</v>
      </c>
      <c r="N378" s="26">
        <v>4140</v>
      </c>
      <c r="O378" s="26">
        <v>10360</v>
      </c>
      <c r="Q378" s="29">
        <v>3</v>
      </c>
      <c r="R378" s="29">
        <v>2</v>
      </c>
      <c r="S378" s="76">
        <v>13</v>
      </c>
    </row>
    <row r="379" spans="3:19" ht="15" hidden="1" customHeight="1">
      <c r="C379" s="114">
        <v>3214</v>
      </c>
      <c r="D379" s="114" t="s">
        <v>124</v>
      </c>
      <c r="E379" s="113">
        <v>47120</v>
      </c>
      <c r="F379" s="114">
        <v>4380</v>
      </c>
      <c r="G379" s="114">
        <v>10950</v>
      </c>
      <c r="I379" s="115">
        <v>3</v>
      </c>
      <c r="J379" s="115">
        <v>2</v>
      </c>
      <c r="K379" s="193">
        <v>14</v>
      </c>
      <c r="L379" s="26" t="s">
        <v>124</v>
      </c>
      <c r="M379" s="26">
        <v>45340</v>
      </c>
      <c r="N379" s="26">
        <v>4140</v>
      </c>
      <c r="O379" s="26">
        <v>10360</v>
      </c>
      <c r="Q379" s="29">
        <v>3</v>
      </c>
      <c r="R379" s="29">
        <v>2</v>
      </c>
      <c r="S379" s="76">
        <v>14</v>
      </c>
    </row>
    <row r="380" spans="3:19" ht="15" hidden="1" customHeight="1">
      <c r="C380" s="114">
        <v>3215</v>
      </c>
      <c r="D380" s="114" t="s">
        <v>125</v>
      </c>
      <c r="E380" s="113">
        <v>49330</v>
      </c>
      <c r="F380" s="114">
        <v>4380</v>
      </c>
      <c r="G380" s="114">
        <v>10950</v>
      </c>
      <c r="I380" s="115">
        <v>3</v>
      </c>
      <c r="J380" s="115">
        <v>2</v>
      </c>
      <c r="K380" s="193">
        <v>15</v>
      </c>
      <c r="L380" s="26" t="s">
        <v>125</v>
      </c>
      <c r="M380" s="26">
        <v>47430</v>
      </c>
      <c r="N380" s="26">
        <v>4140</v>
      </c>
      <c r="O380" s="26">
        <v>10360</v>
      </c>
      <c r="Q380" s="29">
        <v>3</v>
      </c>
      <c r="R380" s="29">
        <v>2</v>
      </c>
      <c r="S380" s="76">
        <v>15</v>
      </c>
    </row>
    <row r="381" spans="3:19" ht="15" hidden="1" customHeight="1">
      <c r="C381" s="114">
        <v>3216</v>
      </c>
      <c r="D381" s="114" t="s">
        <v>126</v>
      </c>
      <c r="E381" s="113">
        <v>51540</v>
      </c>
      <c r="F381" s="114">
        <v>4380</v>
      </c>
      <c r="G381" s="114">
        <v>10950</v>
      </c>
      <c r="I381" s="115">
        <v>3</v>
      </c>
      <c r="J381" s="115">
        <v>2</v>
      </c>
      <c r="K381" s="193">
        <v>16</v>
      </c>
      <c r="L381" s="26" t="s">
        <v>126</v>
      </c>
      <c r="M381" s="26">
        <v>49510</v>
      </c>
      <c r="N381" s="26">
        <v>4140</v>
      </c>
      <c r="O381" s="26">
        <v>10360</v>
      </c>
      <c r="Q381" s="29">
        <v>3</v>
      </c>
      <c r="R381" s="29">
        <v>2</v>
      </c>
      <c r="S381" s="76">
        <v>16</v>
      </c>
    </row>
    <row r="382" spans="3:19" ht="15" hidden="1" customHeight="1">
      <c r="C382" s="114">
        <v>3217</v>
      </c>
      <c r="D382" s="114" t="s">
        <v>127</v>
      </c>
      <c r="E382" s="113">
        <v>53740</v>
      </c>
      <c r="F382" s="114">
        <v>4380</v>
      </c>
      <c r="G382" s="114">
        <v>10950</v>
      </c>
      <c r="I382" s="115">
        <v>3</v>
      </c>
      <c r="J382" s="115">
        <v>2</v>
      </c>
      <c r="K382" s="193">
        <v>17</v>
      </c>
      <c r="L382" s="26" t="s">
        <v>127</v>
      </c>
      <c r="M382" s="26">
        <v>51600</v>
      </c>
      <c r="N382" s="26">
        <v>4140</v>
      </c>
      <c r="O382" s="26">
        <v>10360</v>
      </c>
      <c r="Q382" s="29">
        <v>3</v>
      </c>
      <c r="R382" s="29">
        <v>2</v>
      </c>
      <c r="S382" s="76">
        <v>17</v>
      </c>
    </row>
    <row r="383" spans="3:19" ht="15" hidden="1" customHeight="1">
      <c r="C383" s="114">
        <v>3218</v>
      </c>
      <c r="D383" s="114" t="s">
        <v>128</v>
      </c>
      <c r="E383" s="113">
        <v>55950</v>
      </c>
      <c r="F383" s="114">
        <v>4380</v>
      </c>
      <c r="G383" s="114">
        <v>10950</v>
      </c>
      <c r="I383" s="115">
        <v>3</v>
      </c>
      <c r="J383" s="115">
        <v>2</v>
      </c>
      <c r="K383" s="193">
        <v>18</v>
      </c>
      <c r="L383" s="26" t="s">
        <v>128</v>
      </c>
      <c r="M383" s="26">
        <v>53690</v>
      </c>
      <c r="N383" s="26">
        <v>4140</v>
      </c>
      <c r="O383" s="26">
        <v>10360</v>
      </c>
      <c r="Q383" s="29">
        <v>3</v>
      </c>
      <c r="R383" s="29">
        <v>2</v>
      </c>
      <c r="S383" s="76">
        <v>18</v>
      </c>
    </row>
    <row r="384" spans="3:19" ht="15" hidden="1" customHeight="1">
      <c r="C384" s="114">
        <v>3219</v>
      </c>
      <c r="D384" s="114" t="s">
        <v>129</v>
      </c>
      <c r="E384" s="113">
        <v>58160</v>
      </c>
      <c r="F384" s="114">
        <v>4380</v>
      </c>
      <c r="G384" s="114">
        <v>10950</v>
      </c>
      <c r="I384" s="115">
        <v>3</v>
      </c>
      <c r="J384" s="115">
        <v>2</v>
      </c>
      <c r="K384" s="193">
        <v>19</v>
      </c>
      <c r="L384" s="26" t="s">
        <v>129</v>
      </c>
      <c r="M384" s="26">
        <v>55770</v>
      </c>
      <c r="N384" s="26">
        <v>4140</v>
      </c>
      <c r="O384" s="26">
        <v>10360</v>
      </c>
      <c r="Q384" s="29">
        <v>3</v>
      </c>
      <c r="R384" s="29">
        <v>2</v>
      </c>
      <c r="S384" s="76">
        <v>19</v>
      </c>
    </row>
    <row r="385" spans="3:19" ht="15" hidden="1" customHeight="1">
      <c r="C385" s="114">
        <v>3220</v>
      </c>
      <c r="D385" s="114" t="s">
        <v>130</v>
      </c>
      <c r="E385" s="113">
        <v>60360</v>
      </c>
      <c r="F385" s="114">
        <v>4380</v>
      </c>
      <c r="G385" s="114">
        <v>10950</v>
      </c>
      <c r="I385" s="115">
        <v>3</v>
      </c>
      <c r="J385" s="115">
        <v>2</v>
      </c>
      <c r="K385" s="193">
        <v>20</v>
      </c>
      <c r="L385" s="26" t="s">
        <v>130</v>
      </c>
      <c r="M385" s="26">
        <v>57860</v>
      </c>
      <c r="N385" s="26">
        <v>4140</v>
      </c>
      <c r="O385" s="26">
        <v>10360</v>
      </c>
      <c r="Q385" s="29">
        <v>3</v>
      </c>
      <c r="R385" s="29">
        <v>2</v>
      </c>
      <c r="S385" s="76">
        <v>20</v>
      </c>
    </row>
    <row r="386" spans="3:19" ht="15" hidden="1" customHeight="1">
      <c r="C386" s="114">
        <v>331</v>
      </c>
      <c r="D386" s="114" t="s">
        <v>111</v>
      </c>
      <c r="E386" s="114">
        <v>23060</v>
      </c>
      <c r="F386" s="114">
        <v>5850</v>
      </c>
      <c r="G386" s="114">
        <v>14620</v>
      </c>
      <c r="I386" s="115">
        <v>3</v>
      </c>
      <c r="J386" s="115">
        <v>3</v>
      </c>
      <c r="K386" s="193">
        <v>1</v>
      </c>
      <c r="L386" s="26" t="s">
        <v>111</v>
      </c>
      <c r="M386" s="26">
        <v>22540</v>
      </c>
      <c r="N386" s="26">
        <v>5370</v>
      </c>
      <c r="O386" s="26">
        <v>13430</v>
      </c>
      <c r="Q386" s="29">
        <v>3</v>
      </c>
      <c r="R386" s="29">
        <v>3</v>
      </c>
      <c r="S386" s="76">
        <v>1</v>
      </c>
    </row>
    <row r="387" spans="3:19" ht="15" hidden="1" customHeight="1">
      <c r="C387" s="114">
        <v>332</v>
      </c>
      <c r="D387" s="114" t="s">
        <v>112</v>
      </c>
      <c r="E387" s="114">
        <v>26110</v>
      </c>
      <c r="F387" s="114">
        <v>5850</v>
      </c>
      <c r="G387" s="114">
        <v>14620</v>
      </c>
      <c r="I387" s="115">
        <v>3</v>
      </c>
      <c r="J387" s="115">
        <v>3</v>
      </c>
      <c r="K387" s="193">
        <v>2</v>
      </c>
      <c r="L387" s="26" t="s">
        <v>112</v>
      </c>
      <c r="M387" s="26">
        <v>25330</v>
      </c>
      <c r="N387" s="26">
        <v>5370</v>
      </c>
      <c r="O387" s="26">
        <v>13430</v>
      </c>
      <c r="Q387" s="29">
        <v>3</v>
      </c>
      <c r="R387" s="29">
        <v>3</v>
      </c>
      <c r="S387" s="76">
        <v>2</v>
      </c>
    </row>
    <row r="388" spans="3:19" ht="15" hidden="1" customHeight="1">
      <c r="C388" s="114">
        <v>333</v>
      </c>
      <c r="D388" s="114" t="s">
        <v>113</v>
      </c>
      <c r="E388" s="114">
        <v>29160</v>
      </c>
      <c r="F388" s="114">
        <v>5850</v>
      </c>
      <c r="G388" s="114">
        <v>14620</v>
      </c>
      <c r="I388" s="115">
        <v>3</v>
      </c>
      <c r="J388" s="115">
        <v>3</v>
      </c>
      <c r="K388" s="193">
        <v>3</v>
      </c>
      <c r="L388" s="26" t="s">
        <v>113</v>
      </c>
      <c r="M388" s="26">
        <v>28120</v>
      </c>
      <c r="N388" s="26">
        <v>5370</v>
      </c>
      <c r="O388" s="26">
        <v>13430</v>
      </c>
      <c r="Q388" s="29">
        <v>3</v>
      </c>
      <c r="R388" s="29">
        <v>3</v>
      </c>
      <c r="S388" s="76">
        <v>3</v>
      </c>
    </row>
    <row r="389" spans="3:19" ht="15" hidden="1" customHeight="1">
      <c r="C389" s="114">
        <v>334</v>
      </c>
      <c r="D389" s="114" t="s">
        <v>114</v>
      </c>
      <c r="E389" s="114">
        <v>32200</v>
      </c>
      <c r="F389" s="114">
        <v>5850</v>
      </c>
      <c r="G389" s="114">
        <v>14620</v>
      </c>
      <c r="I389" s="115">
        <v>3</v>
      </c>
      <c r="J389" s="115">
        <v>3</v>
      </c>
      <c r="K389" s="193">
        <v>4</v>
      </c>
      <c r="L389" s="26" t="s">
        <v>114</v>
      </c>
      <c r="M389" s="26">
        <v>30920</v>
      </c>
      <c r="N389" s="26">
        <v>5370</v>
      </c>
      <c r="O389" s="26">
        <v>13430</v>
      </c>
      <c r="Q389" s="29">
        <v>3</v>
      </c>
      <c r="R389" s="29">
        <v>3</v>
      </c>
      <c r="S389" s="76">
        <v>4</v>
      </c>
    </row>
    <row r="390" spans="3:19" ht="15" hidden="1" customHeight="1">
      <c r="C390" s="114">
        <v>335</v>
      </c>
      <c r="D390" s="114" t="s">
        <v>115</v>
      </c>
      <c r="E390" s="114">
        <v>35250</v>
      </c>
      <c r="F390" s="114">
        <v>5850</v>
      </c>
      <c r="G390" s="114">
        <v>14620</v>
      </c>
      <c r="I390" s="115">
        <v>3</v>
      </c>
      <c r="J390" s="115">
        <v>3</v>
      </c>
      <c r="K390" s="193">
        <v>5</v>
      </c>
      <c r="L390" s="26" t="s">
        <v>115</v>
      </c>
      <c r="M390" s="26">
        <v>33710</v>
      </c>
      <c r="N390" s="26">
        <v>5370</v>
      </c>
      <c r="O390" s="26">
        <v>13430</v>
      </c>
      <c r="Q390" s="29">
        <v>3</v>
      </c>
      <c r="R390" s="29">
        <v>3</v>
      </c>
      <c r="S390" s="76">
        <v>5</v>
      </c>
    </row>
    <row r="391" spans="3:19" ht="15" hidden="1" customHeight="1">
      <c r="C391" s="114">
        <v>336</v>
      </c>
      <c r="D391" s="114" t="s">
        <v>116</v>
      </c>
      <c r="E391" s="114">
        <v>38300</v>
      </c>
      <c r="F391" s="114">
        <v>5850</v>
      </c>
      <c r="G391" s="114">
        <v>14620</v>
      </c>
      <c r="I391" s="115">
        <v>3</v>
      </c>
      <c r="J391" s="115">
        <v>3</v>
      </c>
      <c r="K391" s="193">
        <v>6</v>
      </c>
      <c r="L391" s="26" t="s">
        <v>116</v>
      </c>
      <c r="M391" s="26">
        <v>36500</v>
      </c>
      <c r="N391" s="26">
        <v>5370</v>
      </c>
      <c r="O391" s="26">
        <v>13430</v>
      </c>
      <c r="Q391" s="29">
        <v>3</v>
      </c>
      <c r="R391" s="29">
        <v>3</v>
      </c>
      <c r="S391" s="76">
        <v>6</v>
      </c>
    </row>
    <row r="392" spans="3:19" ht="15" hidden="1" customHeight="1">
      <c r="C392" s="114">
        <v>337</v>
      </c>
      <c r="D392" s="114" t="s">
        <v>117</v>
      </c>
      <c r="E392" s="114">
        <v>41340</v>
      </c>
      <c r="F392" s="114">
        <v>5850</v>
      </c>
      <c r="G392" s="114">
        <v>14620</v>
      </c>
      <c r="I392" s="115">
        <v>3</v>
      </c>
      <c r="J392" s="115">
        <v>3</v>
      </c>
      <c r="K392" s="193">
        <v>7</v>
      </c>
      <c r="L392" s="26" t="s">
        <v>117</v>
      </c>
      <c r="M392" s="26">
        <v>39290</v>
      </c>
      <c r="N392" s="26">
        <v>5370</v>
      </c>
      <c r="O392" s="26">
        <v>13430</v>
      </c>
      <c r="Q392" s="29">
        <v>3</v>
      </c>
      <c r="R392" s="29">
        <v>3</v>
      </c>
      <c r="S392" s="76">
        <v>7</v>
      </c>
    </row>
    <row r="393" spans="3:19" ht="15" hidden="1" customHeight="1">
      <c r="C393" s="114">
        <v>338</v>
      </c>
      <c r="D393" s="114" t="s">
        <v>118</v>
      </c>
      <c r="E393" s="114">
        <v>44390</v>
      </c>
      <c r="F393" s="114">
        <v>5850</v>
      </c>
      <c r="G393" s="114">
        <v>14620</v>
      </c>
      <c r="I393" s="115">
        <v>3</v>
      </c>
      <c r="J393" s="115">
        <v>3</v>
      </c>
      <c r="K393" s="193">
        <v>8</v>
      </c>
      <c r="L393" s="26" t="s">
        <v>118</v>
      </c>
      <c r="M393" s="26">
        <v>42090</v>
      </c>
      <c r="N393" s="26">
        <v>5370</v>
      </c>
      <c r="O393" s="26">
        <v>13430</v>
      </c>
      <c r="Q393" s="29">
        <v>3</v>
      </c>
      <c r="R393" s="29">
        <v>3</v>
      </c>
      <c r="S393" s="76">
        <v>8</v>
      </c>
    </row>
    <row r="394" spans="3:19" ht="15" hidden="1" customHeight="1">
      <c r="C394" s="114">
        <v>339</v>
      </c>
      <c r="D394" s="114" t="s">
        <v>119</v>
      </c>
      <c r="E394" s="114">
        <v>47440</v>
      </c>
      <c r="F394" s="114">
        <v>5850</v>
      </c>
      <c r="G394" s="114">
        <v>14620</v>
      </c>
      <c r="I394" s="115">
        <v>3</v>
      </c>
      <c r="J394" s="115">
        <v>3</v>
      </c>
      <c r="K394" s="193">
        <v>9</v>
      </c>
      <c r="L394" s="26" t="s">
        <v>119</v>
      </c>
      <c r="M394" s="26">
        <v>44880</v>
      </c>
      <c r="N394" s="26">
        <v>5370</v>
      </c>
      <c r="O394" s="26">
        <v>13430</v>
      </c>
      <c r="Q394" s="29">
        <v>3</v>
      </c>
      <c r="R394" s="29">
        <v>3</v>
      </c>
      <c r="S394" s="76">
        <v>9</v>
      </c>
    </row>
    <row r="395" spans="3:19" ht="15" hidden="1" customHeight="1">
      <c r="C395" s="114">
        <v>3310</v>
      </c>
      <c r="D395" s="114" t="s">
        <v>120</v>
      </c>
      <c r="E395" s="114">
        <v>50480</v>
      </c>
      <c r="F395" s="114">
        <v>5850</v>
      </c>
      <c r="G395" s="114">
        <v>14620</v>
      </c>
      <c r="I395" s="115">
        <v>3</v>
      </c>
      <c r="J395" s="115">
        <v>3</v>
      </c>
      <c r="K395" s="193">
        <v>10</v>
      </c>
      <c r="L395" s="26" t="s">
        <v>120</v>
      </c>
      <c r="M395" s="26">
        <v>47670</v>
      </c>
      <c r="N395" s="26">
        <v>5370</v>
      </c>
      <c r="O395" s="26">
        <v>13430</v>
      </c>
      <c r="Q395" s="29">
        <v>3</v>
      </c>
      <c r="R395" s="29">
        <v>3</v>
      </c>
      <c r="S395" s="76">
        <v>10</v>
      </c>
    </row>
    <row r="396" spans="3:19" ht="15" hidden="1" customHeight="1">
      <c r="C396" s="114">
        <v>3311</v>
      </c>
      <c r="D396" s="114" t="s">
        <v>121</v>
      </c>
      <c r="E396" s="114">
        <v>53450</v>
      </c>
      <c r="F396" s="114">
        <v>5850</v>
      </c>
      <c r="G396" s="114">
        <v>14620</v>
      </c>
      <c r="I396" s="115">
        <v>3</v>
      </c>
      <c r="J396" s="115">
        <v>3</v>
      </c>
      <c r="K396" s="193">
        <v>11</v>
      </c>
      <c r="L396" s="26" t="s">
        <v>121</v>
      </c>
      <c r="M396" s="26">
        <v>50390</v>
      </c>
      <c r="N396" s="26">
        <v>5370</v>
      </c>
      <c r="O396" s="26">
        <v>13430</v>
      </c>
      <c r="Q396" s="29">
        <v>3</v>
      </c>
      <c r="R396" s="29">
        <v>3</v>
      </c>
      <c r="S396" s="76">
        <v>11</v>
      </c>
    </row>
    <row r="397" spans="3:19" ht="15" hidden="1" customHeight="1">
      <c r="C397" s="114">
        <v>3312</v>
      </c>
      <c r="D397" s="114" t="s">
        <v>122</v>
      </c>
      <c r="E397" s="114">
        <v>56410</v>
      </c>
      <c r="F397" s="114">
        <v>5850</v>
      </c>
      <c r="G397" s="114">
        <v>14620</v>
      </c>
      <c r="I397" s="115">
        <v>3</v>
      </c>
      <c r="J397" s="115">
        <v>3</v>
      </c>
      <c r="K397" s="193">
        <v>12</v>
      </c>
      <c r="L397" s="26" t="s">
        <v>122</v>
      </c>
      <c r="M397" s="26">
        <v>53110</v>
      </c>
      <c r="N397" s="26">
        <v>5370</v>
      </c>
      <c r="O397" s="26">
        <v>13430</v>
      </c>
      <c r="Q397" s="29">
        <v>3</v>
      </c>
      <c r="R397" s="29">
        <v>3</v>
      </c>
      <c r="S397" s="76">
        <v>12</v>
      </c>
    </row>
    <row r="398" spans="3:19" ht="15" hidden="1" customHeight="1">
      <c r="C398" s="114">
        <v>3313</v>
      </c>
      <c r="D398" s="114" t="s">
        <v>123</v>
      </c>
      <c r="E398" s="114">
        <v>59370</v>
      </c>
      <c r="F398" s="114">
        <v>5850</v>
      </c>
      <c r="G398" s="114">
        <v>14620</v>
      </c>
      <c r="I398" s="115">
        <v>3</v>
      </c>
      <c r="J398" s="115">
        <v>3</v>
      </c>
      <c r="K398" s="193">
        <v>13</v>
      </c>
      <c r="L398" s="26" t="s">
        <v>123</v>
      </c>
      <c r="M398" s="26">
        <v>55830</v>
      </c>
      <c r="N398" s="26">
        <v>5370</v>
      </c>
      <c r="O398" s="26">
        <v>13430</v>
      </c>
      <c r="Q398" s="29">
        <v>3</v>
      </c>
      <c r="R398" s="29">
        <v>3</v>
      </c>
      <c r="S398" s="76">
        <v>13</v>
      </c>
    </row>
    <row r="399" spans="3:19" ht="15" hidden="1" customHeight="1">
      <c r="C399" s="114">
        <v>3314</v>
      </c>
      <c r="D399" s="114" t="s">
        <v>124</v>
      </c>
      <c r="E399" s="114">
        <v>62330</v>
      </c>
      <c r="F399" s="114">
        <v>5850</v>
      </c>
      <c r="G399" s="114">
        <v>14620</v>
      </c>
      <c r="I399" s="115">
        <v>3</v>
      </c>
      <c r="J399" s="115">
        <v>3</v>
      </c>
      <c r="K399" s="193">
        <v>14</v>
      </c>
      <c r="L399" s="26" t="s">
        <v>124</v>
      </c>
      <c r="M399" s="26">
        <v>58550</v>
      </c>
      <c r="N399" s="26">
        <v>5370</v>
      </c>
      <c r="O399" s="26">
        <v>13430</v>
      </c>
      <c r="Q399" s="29">
        <v>3</v>
      </c>
      <c r="R399" s="29">
        <v>3</v>
      </c>
      <c r="S399" s="76">
        <v>14</v>
      </c>
    </row>
    <row r="400" spans="3:19" ht="15" hidden="1" customHeight="1">
      <c r="C400" s="114">
        <v>3315</v>
      </c>
      <c r="D400" s="114" t="s">
        <v>125</v>
      </c>
      <c r="E400" s="114">
        <v>65300</v>
      </c>
      <c r="F400" s="114">
        <v>5850</v>
      </c>
      <c r="G400" s="114">
        <v>14620</v>
      </c>
      <c r="I400" s="115">
        <v>3</v>
      </c>
      <c r="J400" s="115">
        <v>3</v>
      </c>
      <c r="K400" s="193">
        <v>15</v>
      </c>
      <c r="L400" s="26" t="s">
        <v>125</v>
      </c>
      <c r="M400" s="26">
        <v>61270</v>
      </c>
      <c r="N400" s="26">
        <v>5370</v>
      </c>
      <c r="O400" s="26">
        <v>13430</v>
      </c>
      <c r="Q400" s="29">
        <v>3</v>
      </c>
      <c r="R400" s="29">
        <v>3</v>
      </c>
      <c r="S400" s="76">
        <v>15</v>
      </c>
    </row>
    <row r="401" spans="3:19" ht="15" hidden="1" customHeight="1">
      <c r="C401" s="114">
        <v>3316</v>
      </c>
      <c r="D401" s="114" t="s">
        <v>126</v>
      </c>
      <c r="E401" s="114">
        <v>68260</v>
      </c>
      <c r="F401" s="114">
        <v>5850</v>
      </c>
      <c r="G401" s="114">
        <v>14620</v>
      </c>
      <c r="I401" s="115">
        <v>3</v>
      </c>
      <c r="J401" s="115">
        <v>3</v>
      </c>
      <c r="K401" s="193">
        <v>16</v>
      </c>
      <c r="L401" s="26" t="s">
        <v>126</v>
      </c>
      <c r="M401" s="26">
        <v>64000</v>
      </c>
      <c r="N401" s="26">
        <v>5370</v>
      </c>
      <c r="O401" s="26">
        <v>13430</v>
      </c>
      <c r="Q401" s="29">
        <v>3</v>
      </c>
      <c r="R401" s="29">
        <v>3</v>
      </c>
      <c r="S401" s="76">
        <v>16</v>
      </c>
    </row>
    <row r="402" spans="3:19" ht="15" hidden="1" customHeight="1">
      <c r="C402" s="114">
        <v>3317</v>
      </c>
      <c r="D402" s="114" t="s">
        <v>127</v>
      </c>
      <c r="E402" s="114">
        <v>71220</v>
      </c>
      <c r="F402" s="114">
        <v>5850</v>
      </c>
      <c r="G402" s="114">
        <v>14620</v>
      </c>
      <c r="I402" s="115">
        <v>3</v>
      </c>
      <c r="J402" s="115">
        <v>3</v>
      </c>
      <c r="K402" s="193">
        <v>17</v>
      </c>
      <c r="L402" s="26" t="s">
        <v>127</v>
      </c>
      <c r="M402" s="26">
        <v>66720</v>
      </c>
      <c r="N402" s="26">
        <v>5370</v>
      </c>
      <c r="O402" s="26">
        <v>13430</v>
      </c>
      <c r="Q402" s="29">
        <v>3</v>
      </c>
      <c r="R402" s="29">
        <v>3</v>
      </c>
      <c r="S402" s="76">
        <v>17</v>
      </c>
    </row>
    <row r="403" spans="3:19" ht="15" hidden="1" customHeight="1">
      <c r="C403" s="114">
        <v>3318</v>
      </c>
      <c r="D403" s="114" t="s">
        <v>128</v>
      </c>
      <c r="E403" s="114">
        <v>74190</v>
      </c>
      <c r="F403" s="114">
        <v>5850</v>
      </c>
      <c r="G403" s="114">
        <v>14620</v>
      </c>
      <c r="I403" s="115">
        <v>3</v>
      </c>
      <c r="J403" s="115">
        <v>3</v>
      </c>
      <c r="K403" s="193">
        <v>18</v>
      </c>
      <c r="L403" s="26" t="s">
        <v>128</v>
      </c>
      <c r="M403" s="26">
        <v>69440</v>
      </c>
      <c r="N403" s="26">
        <v>5370</v>
      </c>
      <c r="O403" s="26">
        <v>13430</v>
      </c>
      <c r="Q403" s="29">
        <v>3</v>
      </c>
      <c r="R403" s="29">
        <v>3</v>
      </c>
      <c r="S403" s="76">
        <v>18</v>
      </c>
    </row>
    <row r="404" spans="3:19" ht="15" hidden="1" customHeight="1">
      <c r="C404" s="114">
        <v>3319</v>
      </c>
      <c r="D404" s="114" t="s">
        <v>129</v>
      </c>
      <c r="E404" s="114">
        <v>77150</v>
      </c>
      <c r="F404" s="114">
        <v>5850</v>
      </c>
      <c r="G404" s="114">
        <v>14620</v>
      </c>
      <c r="I404" s="115">
        <v>3</v>
      </c>
      <c r="J404" s="115">
        <v>3</v>
      </c>
      <c r="K404" s="193">
        <v>19</v>
      </c>
      <c r="L404" s="26" t="s">
        <v>129</v>
      </c>
      <c r="M404" s="26">
        <v>72160</v>
      </c>
      <c r="N404" s="26">
        <v>5370</v>
      </c>
      <c r="O404" s="26">
        <v>13430</v>
      </c>
      <c r="Q404" s="29">
        <v>3</v>
      </c>
      <c r="R404" s="29">
        <v>3</v>
      </c>
      <c r="S404" s="76">
        <v>19</v>
      </c>
    </row>
    <row r="405" spans="3:19" ht="15" hidden="1" customHeight="1">
      <c r="C405" s="114">
        <v>3320</v>
      </c>
      <c r="D405" s="114" t="s">
        <v>130</v>
      </c>
      <c r="E405" s="114">
        <v>80110</v>
      </c>
      <c r="F405" s="114">
        <v>5850</v>
      </c>
      <c r="G405" s="114">
        <v>14620</v>
      </c>
      <c r="I405" s="115">
        <v>3</v>
      </c>
      <c r="J405" s="115">
        <v>3</v>
      </c>
      <c r="K405" s="193">
        <v>20</v>
      </c>
      <c r="L405" s="26" t="s">
        <v>130</v>
      </c>
      <c r="M405" s="26">
        <v>74880</v>
      </c>
      <c r="N405" s="26">
        <v>5370</v>
      </c>
      <c r="O405" s="26">
        <v>13430</v>
      </c>
      <c r="Q405" s="29">
        <v>3</v>
      </c>
      <c r="R405" s="29">
        <v>3</v>
      </c>
      <c r="S405" s="76">
        <v>20</v>
      </c>
    </row>
    <row r="406" spans="3:19" ht="15" hidden="1" customHeight="1">
      <c r="C406" s="114">
        <v>341</v>
      </c>
      <c r="D406" s="114" t="s">
        <v>111</v>
      </c>
      <c r="E406" s="114">
        <v>29070</v>
      </c>
      <c r="F406" s="114">
        <v>7800</v>
      </c>
      <c r="G406" s="114">
        <v>19490</v>
      </c>
      <c r="I406" s="115">
        <v>3</v>
      </c>
      <c r="J406" s="115">
        <v>4</v>
      </c>
      <c r="K406" s="193">
        <v>1</v>
      </c>
      <c r="L406" s="26" t="s">
        <v>111</v>
      </c>
      <c r="M406" s="26">
        <v>27940</v>
      </c>
      <c r="N406" s="26">
        <v>6910</v>
      </c>
      <c r="O406" s="26">
        <v>17280</v>
      </c>
      <c r="Q406" s="29">
        <v>3</v>
      </c>
      <c r="R406" s="29">
        <v>4</v>
      </c>
      <c r="S406" s="76">
        <v>1</v>
      </c>
    </row>
    <row r="407" spans="3:19" ht="15" hidden="1" customHeight="1">
      <c r="C407" s="114">
        <v>342</v>
      </c>
      <c r="D407" s="114" t="s">
        <v>112</v>
      </c>
      <c r="E407" s="114">
        <v>33160</v>
      </c>
      <c r="F407" s="114">
        <v>7800</v>
      </c>
      <c r="G407" s="114">
        <v>19490</v>
      </c>
      <c r="I407" s="115">
        <v>3</v>
      </c>
      <c r="J407" s="115">
        <v>4</v>
      </c>
      <c r="K407" s="193">
        <v>2</v>
      </c>
      <c r="L407" s="26" t="s">
        <v>112</v>
      </c>
      <c r="M407" s="26">
        <v>31550</v>
      </c>
      <c r="N407" s="26">
        <v>6910</v>
      </c>
      <c r="O407" s="26">
        <v>17280</v>
      </c>
      <c r="Q407" s="29">
        <v>3</v>
      </c>
      <c r="R407" s="29">
        <v>4</v>
      </c>
      <c r="S407" s="76">
        <v>2</v>
      </c>
    </row>
    <row r="408" spans="3:19" ht="15" hidden="1" customHeight="1">
      <c r="C408" s="114">
        <v>343</v>
      </c>
      <c r="D408" s="114" t="s">
        <v>113</v>
      </c>
      <c r="E408" s="114">
        <v>37240</v>
      </c>
      <c r="F408" s="114">
        <v>7800</v>
      </c>
      <c r="G408" s="114">
        <v>19490</v>
      </c>
      <c r="I408" s="115">
        <v>3</v>
      </c>
      <c r="J408" s="115">
        <v>4</v>
      </c>
      <c r="K408" s="193">
        <v>3</v>
      </c>
      <c r="L408" s="26" t="s">
        <v>113</v>
      </c>
      <c r="M408" s="26">
        <v>35160</v>
      </c>
      <c r="N408" s="26">
        <v>6910</v>
      </c>
      <c r="O408" s="26">
        <v>17280</v>
      </c>
      <c r="Q408" s="29">
        <v>3</v>
      </c>
      <c r="R408" s="29">
        <v>4</v>
      </c>
      <c r="S408" s="76">
        <v>3</v>
      </c>
    </row>
    <row r="409" spans="3:19" ht="15" hidden="1" customHeight="1">
      <c r="C409" s="114">
        <v>344</v>
      </c>
      <c r="D409" s="114" t="s">
        <v>114</v>
      </c>
      <c r="E409" s="114">
        <v>41320</v>
      </c>
      <c r="F409" s="114">
        <v>7800</v>
      </c>
      <c r="G409" s="114">
        <v>19490</v>
      </c>
      <c r="I409" s="115">
        <v>3</v>
      </c>
      <c r="J409" s="115">
        <v>4</v>
      </c>
      <c r="K409" s="193">
        <v>4</v>
      </c>
      <c r="L409" s="26" t="s">
        <v>114</v>
      </c>
      <c r="M409" s="26">
        <v>38770</v>
      </c>
      <c r="N409" s="26">
        <v>6910</v>
      </c>
      <c r="O409" s="26">
        <v>17280</v>
      </c>
      <c r="Q409" s="29">
        <v>3</v>
      </c>
      <c r="R409" s="29">
        <v>4</v>
      </c>
      <c r="S409" s="76">
        <v>4</v>
      </c>
    </row>
    <row r="410" spans="3:19" ht="15" hidden="1" customHeight="1">
      <c r="C410" s="114">
        <v>345</v>
      </c>
      <c r="D410" s="114" t="s">
        <v>115</v>
      </c>
      <c r="E410" s="114">
        <v>45400</v>
      </c>
      <c r="F410" s="114">
        <v>7800</v>
      </c>
      <c r="G410" s="114">
        <v>19490</v>
      </c>
      <c r="I410" s="115">
        <v>3</v>
      </c>
      <c r="J410" s="115">
        <v>4</v>
      </c>
      <c r="K410" s="193">
        <v>5</v>
      </c>
      <c r="L410" s="26" t="s">
        <v>115</v>
      </c>
      <c r="M410" s="26">
        <v>42380</v>
      </c>
      <c r="N410" s="26">
        <v>6910</v>
      </c>
      <c r="O410" s="26">
        <v>17280</v>
      </c>
      <c r="Q410" s="29">
        <v>3</v>
      </c>
      <c r="R410" s="29">
        <v>4</v>
      </c>
      <c r="S410" s="76">
        <v>5</v>
      </c>
    </row>
    <row r="411" spans="3:19" ht="15" hidden="1" customHeight="1">
      <c r="C411" s="114">
        <v>346</v>
      </c>
      <c r="D411" s="114" t="s">
        <v>116</v>
      </c>
      <c r="E411" s="114">
        <v>49480</v>
      </c>
      <c r="F411" s="114">
        <v>7800</v>
      </c>
      <c r="G411" s="114">
        <v>19490</v>
      </c>
      <c r="I411" s="115">
        <v>3</v>
      </c>
      <c r="J411" s="115">
        <v>4</v>
      </c>
      <c r="K411" s="193">
        <v>6</v>
      </c>
      <c r="L411" s="26" t="s">
        <v>116</v>
      </c>
      <c r="M411" s="26">
        <v>45990</v>
      </c>
      <c r="N411" s="26">
        <v>6910</v>
      </c>
      <c r="O411" s="26">
        <v>17280</v>
      </c>
      <c r="Q411" s="29">
        <v>3</v>
      </c>
      <c r="R411" s="29">
        <v>4</v>
      </c>
      <c r="S411" s="76">
        <v>6</v>
      </c>
    </row>
    <row r="412" spans="3:19" ht="15" hidden="1" customHeight="1">
      <c r="C412" s="114">
        <v>347</v>
      </c>
      <c r="D412" s="114" t="s">
        <v>117</v>
      </c>
      <c r="E412" s="114">
        <v>53570</v>
      </c>
      <c r="F412" s="114">
        <v>7800</v>
      </c>
      <c r="G412" s="114">
        <v>19490</v>
      </c>
      <c r="I412" s="115">
        <v>3</v>
      </c>
      <c r="J412" s="115">
        <v>4</v>
      </c>
      <c r="K412" s="193">
        <v>7</v>
      </c>
      <c r="L412" s="26" t="s">
        <v>117</v>
      </c>
      <c r="M412" s="26">
        <v>49600</v>
      </c>
      <c r="N412" s="26">
        <v>6910</v>
      </c>
      <c r="O412" s="26">
        <v>17280</v>
      </c>
      <c r="Q412" s="29">
        <v>3</v>
      </c>
      <c r="R412" s="29">
        <v>4</v>
      </c>
      <c r="S412" s="76">
        <v>7</v>
      </c>
    </row>
    <row r="413" spans="3:19" ht="15" hidden="1" customHeight="1">
      <c r="C413" s="114">
        <v>348</v>
      </c>
      <c r="D413" s="114" t="s">
        <v>118</v>
      </c>
      <c r="E413" s="114">
        <v>57650</v>
      </c>
      <c r="F413" s="114">
        <v>7800</v>
      </c>
      <c r="G413" s="114">
        <v>19490</v>
      </c>
      <c r="I413" s="115">
        <v>3</v>
      </c>
      <c r="J413" s="115">
        <v>4</v>
      </c>
      <c r="K413" s="193">
        <v>8</v>
      </c>
      <c r="L413" s="26" t="s">
        <v>118</v>
      </c>
      <c r="M413" s="26">
        <v>53200</v>
      </c>
      <c r="N413" s="26">
        <v>6910</v>
      </c>
      <c r="O413" s="26">
        <v>17280</v>
      </c>
      <c r="Q413" s="29">
        <v>3</v>
      </c>
      <c r="R413" s="29">
        <v>4</v>
      </c>
      <c r="S413" s="76">
        <v>8</v>
      </c>
    </row>
    <row r="414" spans="3:19" ht="15" hidden="1" customHeight="1">
      <c r="C414" s="114">
        <v>349</v>
      </c>
      <c r="D414" s="114" t="s">
        <v>119</v>
      </c>
      <c r="E414" s="114">
        <v>61730</v>
      </c>
      <c r="F414" s="114">
        <v>7800</v>
      </c>
      <c r="G414" s="114">
        <v>19490</v>
      </c>
      <c r="I414" s="115">
        <v>3</v>
      </c>
      <c r="J414" s="115">
        <v>4</v>
      </c>
      <c r="K414" s="193">
        <v>9</v>
      </c>
      <c r="L414" s="26" t="s">
        <v>119</v>
      </c>
      <c r="M414" s="26">
        <v>56810</v>
      </c>
      <c r="N414" s="26">
        <v>6910</v>
      </c>
      <c r="O414" s="26">
        <v>17280</v>
      </c>
      <c r="Q414" s="29">
        <v>3</v>
      </c>
      <c r="R414" s="29">
        <v>4</v>
      </c>
      <c r="S414" s="76">
        <v>9</v>
      </c>
    </row>
    <row r="415" spans="3:19" ht="15" hidden="1" customHeight="1">
      <c r="C415" s="114">
        <v>3410</v>
      </c>
      <c r="D415" s="114" t="s">
        <v>120</v>
      </c>
      <c r="E415" s="114">
        <v>65810</v>
      </c>
      <c r="F415" s="114">
        <v>7800</v>
      </c>
      <c r="G415" s="114">
        <v>19490</v>
      </c>
      <c r="I415" s="115">
        <v>3</v>
      </c>
      <c r="J415" s="115">
        <v>4</v>
      </c>
      <c r="K415" s="193">
        <v>10</v>
      </c>
      <c r="L415" s="26" t="s">
        <v>120</v>
      </c>
      <c r="M415" s="26">
        <v>60420</v>
      </c>
      <c r="N415" s="26">
        <v>6910</v>
      </c>
      <c r="O415" s="26">
        <v>17280</v>
      </c>
      <c r="Q415" s="29">
        <v>3</v>
      </c>
      <c r="R415" s="29">
        <v>4</v>
      </c>
      <c r="S415" s="76">
        <v>10</v>
      </c>
    </row>
    <row r="416" spans="3:19" ht="15" hidden="1" customHeight="1">
      <c r="C416" s="114">
        <v>3411</v>
      </c>
      <c r="D416" s="114" t="s">
        <v>121</v>
      </c>
      <c r="E416" s="114">
        <v>69770</v>
      </c>
      <c r="F416" s="114">
        <v>7800</v>
      </c>
      <c r="G416" s="114">
        <v>19490</v>
      </c>
      <c r="I416" s="115">
        <v>3</v>
      </c>
      <c r="J416" s="115">
        <v>4</v>
      </c>
      <c r="K416" s="193">
        <v>11</v>
      </c>
      <c r="L416" s="26" t="s">
        <v>121</v>
      </c>
      <c r="M416" s="26">
        <v>63930</v>
      </c>
      <c r="N416" s="26">
        <v>6910</v>
      </c>
      <c r="O416" s="26">
        <v>17280</v>
      </c>
      <c r="Q416" s="29">
        <v>3</v>
      </c>
      <c r="R416" s="29">
        <v>4</v>
      </c>
      <c r="S416" s="76">
        <v>11</v>
      </c>
    </row>
    <row r="417" spans="3:19" ht="15" hidden="1" customHeight="1">
      <c r="C417" s="114">
        <v>3412</v>
      </c>
      <c r="D417" s="114" t="s">
        <v>122</v>
      </c>
      <c r="E417" s="114">
        <v>73720</v>
      </c>
      <c r="F417" s="114">
        <v>7800</v>
      </c>
      <c r="G417" s="114">
        <v>19490</v>
      </c>
      <c r="I417" s="115">
        <v>3</v>
      </c>
      <c r="J417" s="115">
        <v>4</v>
      </c>
      <c r="K417" s="193">
        <v>12</v>
      </c>
      <c r="L417" s="26" t="s">
        <v>122</v>
      </c>
      <c r="M417" s="26">
        <v>67430</v>
      </c>
      <c r="N417" s="26">
        <v>6910</v>
      </c>
      <c r="O417" s="26">
        <v>17280</v>
      </c>
      <c r="Q417" s="29">
        <v>3</v>
      </c>
      <c r="R417" s="29">
        <v>4</v>
      </c>
      <c r="S417" s="76">
        <v>12</v>
      </c>
    </row>
    <row r="418" spans="3:19" ht="15" hidden="1" customHeight="1">
      <c r="C418" s="114">
        <v>3413</v>
      </c>
      <c r="D418" s="114" t="s">
        <v>123</v>
      </c>
      <c r="E418" s="114">
        <v>77680</v>
      </c>
      <c r="F418" s="114">
        <v>7800</v>
      </c>
      <c r="G418" s="114">
        <v>19490</v>
      </c>
      <c r="I418" s="115">
        <v>3</v>
      </c>
      <c r="J418" s="115">
        <v>4</v>
      </c>
      <c r="K418" s="193">
        <v>13</v>
      </c>
      <c r="L418" s="26" t="s">
        <v>123</v>
      </c>
      <c r="M418" s="26">
        <v>70940</v>
      </c>
      <c r="N418" s="26">
        <v>6910</v>
      </c>
      <c r="O418" s="26">
        <v>17280</v>
      </c>
      <c r="Q418" s="29">
        <v>3</v>
      </c>
      <c r="R418" s="29">
        <v>4</v>
      </c>
      <c r="S418" s="76">
        <v>13</v>
      </c>
    </row>
    <row r="419" spans="3:19" ht="15" hidden="1" customHeight="1">
      <c r="C419" s="114">
        <v>3414</v>
      </c>
      <c r="D419" s="114" t="s">
        <v>124</v>
      </c>
      <c r="E419" s="114">
        <v>81640</v>
      </c>
      <c r="F419" s="114">
        <v>7800</v>
      </c>
      <c r="G419" s="114">
        <v>19490</v>
      </c>
      <c r="I419" s="115">
        <v>3</v>
      </c>
      <c r="J419" s="115">
        <v>4</v>
      </c>
      <c r="K419" s="193">
        <v>14</v>
      </c>
      <c r="L419" s="26" t="s">
        <v>124</v>
      </c>
      <c r="M419" s="26">
        <v>74440</v>
      </c>
      <c r="N419" s="26">
        <v>6910</v>
      </c>
      <c r="O419" s="26">
        <v>17280</v>
      </c>
      <c r="Q419" s="29">
        <v>3</v>
      </c>
      <c r="R419" s="29">
        <v>4</v>
      </c>
      <c r="S419" s="76">
        <v>14</v>
      </c>
    </row>
    <row r="420" spans="3:19" ht="15" hidden="1" customHeight="1">
      <c r="C420" s="114">
        <v>3415</v>
      </c>
      <c r="D420" s="114" t="s">
        <v>125</v>
      </c>
      <c r="E420" s="114">
        <v>85590</v>
      </c>
      <c r="F420" s="114">
        <v>7800</v>
      </c>
      <c r="G420" s="114">
        <v>19490</v>
      </c>
      <c r="I420" s="115">
        <v>3</v>
      </c>
      <c r="J420" s="115">
        <v>4</v>
      </c>
      <c r="K420" s="193">
        <v>15</v>
      </c>
      <c r="L420" s="26" t="s">
        <v>125</v>
      </c>
      <c r="M420" s="26">
        <v>77950</v>
      </c>
      <c r="N420" s="26">
        <v>6910</v>
      </c>
      <c r="O420" s="26">
        <v>17280</v>
      </c>
      <c r="Q420" s="29">
        <v>3</v>
      </c>
      <c r="R420" s="29">
        <v>4</v>
      </c>
      <c r="S420" s="76">
        <v>15</v>
      </c>
    </row>
    <row r="421" spans="3:19" ht="15" hidden="1" customHeight="1">
      <c r="C421" s="114">
        <v>3416</v>
      </c>
      <c r="D421" s="114" t="s">
        <v>126</v>
      </c>
      <c r="E421" s="114">
        <v>89550</v>
      </c>
      <c r="F421" s="114">
        <v>7800</v>
      </c>
      <c r="G421" s="114">
        <v>19490</v>
      </c>
      <c r="I421" s="115">
        <v>3</v>
      </c>
      <c r="J421" s="115">
        <v>4</v>
      </c>
      <c r="K421" s="193">
        <v>16</v>
      </c>
      <c r="L421" s="26" t="s">
        <v>126</v>
      </c>
      <c r="M421" s="26">
        <v>81450</v>
      </c>
      <c r="N421" s="26">
        <v>6910</v>
      </c>
      <c r="O421" s="26">
        <v>17280</v>
      </c>
      <c r="Q421" s="29">
        <v>3</v>
      </c>
      <c r="R421" s="29">
        <v>4</v>
      </c>
      <c r="S421" s="76">
        <v>16</v>
      </c>
    </row>
    <row r="422" spans="3:19" ht="15" hidden="1" customHeight="1">
      <c r="C422" s="114">
        <v>3417</v>
      </c>
      <c r="D422" s="114" t="s">
        <v>127</v>
      </c>
      <c r="E422" s="114">
        <v>93500</v>
      </c>
      <c r="F422" s="114">
        <v>7800</v>
      </c>
      <c r="G422" s="114">
        <v>19490</v>
      </c>
      <c r="I422" s="115">
        <v>3</v>
      </c>
      <c r="J422" s="115">
        <v>4</v>
      </c>
      <c r="K422" s="193">
        <v>17</v>
      </c>
      <c r="L422" s="26" t="s">
        <v>127</v>
      </c>
      <c r="M422" s="26">
        <v>84960</v>
      </c>
      <c r="N422" s="26">
        <v>6910</v>
      </c>
      <c r="O422" s="26">
        <v>17280</v>
      </c>
      <c r="Q422" s="29">
        <v>3</v>
      </c>
      <c r="R422" s="29">
        <v>4</v>
      </c>
      <c r="S422" s="76">
        <v>17</v>
      </c>
    </row>
    <row r="423" spans="3:19" ht="15" hidden="1" customHeight="1">
      <c r="C423" s="114">
        <v>3418</v>
      </c>
      <c r="D423" s="114" t="s">
        <v>128</v>
      </c>
      <c r="E423" s="114">
        <v>97460</v>
      </c>
      <c r="F423" s="114">
        <v>7800</v>
      </c>
      <c r="G423" s="114">
        <v>19490</v>
      </c>
      <c r="I423" s="115">
        <v>3</v>
      </c>
      <c r="J423" s="115">
        <v>4</v>
      </c>
      <c r="K423" s="193">
        <v>18</v>
      </c>
      <c r="L423" s="26" t="s">
        <v>128</v>
      </c>
      <c r="M423" s="26">
        <v>88460</v>
      </c>
      <c r="N423" s="26">
        <v>6910</v>
      </c>
      <c r="O423" s="26">
        <v>17280</v>
      </c>
      <c r="Q423" s="29">
        <v>3</v>
      </c>
      <c r="R423" s="29">
        <v>4</v>
      </c>
      <c r="S423" s="76">
        <v>18</v>
      </c>
    </row>
    <row r="424" spans="3:19" ht="15" hidden="1" customHeight="1">
      <c r="C424" s="114">
        <v>3419</v>
      </c>
      <c r="D424" s="114" t="s">
        <v>129</v>
      </c>
      <c r="E424" s="114">
        <v>101420</v>
      </c>
      <c r="F424" s="114">
        <v>7800</v>
      </c>
      <c r="G424" s="114">
        <v>19490</v>
      </c>
      <c r="I424" s="115">
        <v>3</v>
      </c>
      <c r="J424" s="115">
        <v>4</v>
      </c>
      <c r="K424" s="193">
        <v>19</v>
      </c>
      <c r="L424" s="26" t="s">
        <v>129</v>
      </c>
      <c r="M424" s="26">
        <v>91970</v>
      </c>
      <c r="N424" s="26">
        <v>6910</v>
      </c>
      <c r="O424" s="26">
        <v>17280</v>
      </c>
      <c r="Q424" s="29">
        <v>3</v>
      </c>
      <c r="R424" s="29">
        <v>4</v>
      </c>
      <c r="S424" s="76">
        <v>19</v>
      </c>
    </row>
    <row r="425" spans="3:19" ht="15" hidden="1" customHeight="1">
      <c r="C425" s="114">
        <v>3420</v>
      </c>
      <c r="D425" s="114" t="s">
        <v>130</v>
      </c>
      <c r="E425" s="114">
        <v>105370</v>
      </c>
      <c r="F425" s="114">
        <v>7800</v>
      </c>
      <c r="G425" s="114">
        <v>19490</v>
      </c>
      <c r="I425" s="115">
        <v>3</v>
      </c>
      <c r="J425" s="115">
        <v>4</v>
      </c>
      <c r="K425" s="193">
        <v>20</v>
      </c>
      <c r="L425" s="26" t="s">
        <v>130</v>
      </c>
      <c r="M425" s="26">
        <v>95470</v>
      </c>
      <c r="N425" s="26">
        <v>6910</v>
      </c>
      <c r="O425" s="26">
        <v>17280</v>
      </c>
      <c r="Q425" s="29">
        <v>3</v>
      </c>
      <c r="R425" s="29">
        <v>4</v>
      </c>
      <c r="S425" s="76">
        <v>20</v>
      </c>
    </row>
    <row r="426" spans="3:19" ht="15" hidden="1" customHeight="1">
      <c r="C426" s="114">
        <v>411</v>
      </c>
      <c r="D426" s="114" t="s">
        <v>111</v>
      </c>
      <c r="E426" s="114">
        <v>13800</v>
      </c>
      <c r="F426" s="114">
        <v>3450</v>
      </c>
      <c r="G426" s="114">
        <v>8620</v>
      </c>
      <c r="I426" s="115">
        <v>4</v>
      </c>
      <c r="J426" s="115">
        <v>1</v>
      </c>
      <c r="K426" s="193">
        <v>1</v>
      </c>
      <c r="L426" s="26" t="s">
        <v>111</v>
      </c>
      <c r="M426" s="26">
        <v>12530</v>
      </c>
      <c r="N426" s="26">
        <v>3060</v>
      </c>
      <c r="O426" s="26">
        <v>7640</v>
      </c>
      <c r="Q426" s="29">
        <v>4</v>
      </c>
      <c r="R426" s="29">
        <v>1</v>
      </c>
      <c r="S426" s="76">
        <v>1</v>
      </c>
    </row>
    <row r="427" spans="3:19" ht="15" hidden="1" customHeight="1">
      <c r="C427" s="114">
        <v>412</v>
      </c>
      <c r="D427" s="114" t="s">
        <v>112</v>
      </c>
      <c r="E427" s="114">
        <v>15550</v>
      </c>
      <c r="F427" s="114">
        <v>3450</v>
      </c>
      <c r="G427" s="114">
        <v>8620</v>
      </c>
      <c r="I427" s="115">
        <v>4</v>
      </c>
      <c r="J427" s="115">
        <v>1</v>
      </c>
      <c r="K427" s="193">
        <v>2</v>
      </c>
      <c r="L427" s="26" t="s">
        <v>112</v>
      </c>
      <c r="M427" s="26">
        <v>14070</v>
      </c>
      <c r="N427" s="26">
        <v>3060</v>
      </c>
      <c r="O427" s="26">
        <v>7640</v>
      </c>
      <c r="Q427" s="29">
        <v>4</v>
      </c>
      <c r="R427" s="29">
        <v>1</v>
      </c>
      <c r="S427" s="76">
        <v>2</v>
      </c>
    </row>
    <row r="428" spans="3:19" ht="15" hidden="1" customHeight="1">
      <c r="C428" s="114">
        <v>413</v>
      </c>
      <c r="D428" s="114" t="s">
        <v>113</v>
      </c>
      <c r="E428" s="114">
        <v>17310</v>
      </c>
      <c r="F428" s="114">
        <v>3450</v>
      </c>
      <c r="G428" s="114">
        <v>8620</v>
      </c>
      <c r="I428" s="115">
        <v>4</v>
      </c>
      <c r="J428" s="115">
        <v>1</v>
      </c>
      <c r="K428" s="193">
        <v>3</v>
      </c>
      <c r="L428" s="26" t="s">
        <v>113</v>
      </c>
      <c r="M428" s="26">
        <v>15600</v>
      </c>
      <c r="N428" s="26">
        <v>3060</v>
      </c>
      <c r="O428" s="26">
        <v>7640</v>
      </c>
      <c r="Q428" s="29">
        <v>4</v>
      </c>
      <c r="R428" s="29">
        <v>1</v>
      </c>
      <c r="S428" s="76">
        <v>3</v>
      </c>
    </row>
    <row r="429" spans="3:19" ht="15" hidden="1" customHeight="1">
      <c r="C429" s="114">
        <v>414</v>
      </c>
      <c r="D429" s="114" t="s">
        <v>114</v>
      </c>
      <c r="E429" s="114">
        <v>19060</v>
      </c>
      <c r="F429" s="114">
        <v>3450</v>
      </c>
      <c r="G429" s="114">
        <v>8620</v>
      </c>
      <c r="I429" s="115">
        <v>4</v>
      </c>
      <c r="J429" s="115">
        <v>1</v>
      </c>
      <c r="K429" s="193">
        <v>4</v>
      </c>
      <c r="L429" s="26" t="s">
        <v>114</v>
      </c>
      <c r="M429" s="26">
        <v>17140</v>
      </c>
      <c r="N429" s="26">
        <v>3060</v>
      </c>
      <c r="O429" s="26">
        <v>7640</v>
      </c>
      <c r="Q429" s="29">
        <v>4</v>
      </c>
      <c r="R429" s="29">
        <v>1</v>
      </c>
      <c r="S429" s="76">
        <v>4</v>
      </c>
    </row>
    <row r="430" spans="3:19" ht="15" hidden="1" customHeight="1">
      <c r="C430" s="114">
        <v>415</v>
      </c>
      <c r="D430" s="114" t="s">
        <v>115</v>
      </c>
      <c r="E430" s="114">
        <v>20810</v>
      </c>
      <c r="F430" s="114">
        <v>3450</v>
      </c>
      <c r="G430" s="114">
        <v>8620</v>
      </c>
      <c r="I430" s="115">
        <v>4</v>
      </c>
      <c r="J430" s="115">
        <v>1</v>
      </c>
      <c r="K430" s="193">
        <v>5</v>
      </c>
      <c r="L430" s="26" t="s">
        <v>115</v>
      </c>
      <c r="M430" s="26">
        <v>18680</v>
      </c>
      <c r="N430" s="26">
        <v>3060</v>
      </c>
      <c r="O430" s="26">
        <v>7640</v>
      </c>
      <c r="Q430" s="29">
        <v>4</v>
      </c>
      <c r="R430" s="29">
        <v>1</v>
      </c>
      <c r="S430" s="76">
        <v>5</v>
      </c>
    </row>
    <row r="431" spans="3:19" ht="15" hidden="1" customHeight="1">
      <c r="C431" s="114">
        <v>416</v>
      </c>
      <c r="D431" s="114" t="s">
        <v>116</v>
      </c>
      <c r="E431" s="114">
        <v>22560</v>
      </c>
      <c r="F431" s="114">
        <v>3450</v>
      </c>
      <c r="G431" s="114">
        <v>8620</v>
      </c>
      <c r="I431" s="115">
        <v>4</v>
      </c>
      <c r="J431" s="115">
        <v>1</v>
      </c>
      <c r="K431" s="193">
        <v>6</v>
      </c>
      <c r="L431" s="26" t="s">
        <v>116</v>
      </c>
      <c r="M431" s="26">
        <v>20220</v>
      </c>
      <c r="N431" s="26">
        <v>3060</v>
      </c>
      <c r="O431" s="26">
        <v>7640</v>
      </c>
      <c r="Q431" s="29">
        <v>4</v>
      </c>
      <c r="R431" s="29">
        <v>1</v>
      </c>
      <c r="S431" s="76">
        <v>6</v>
      </c>
    </row>
    <row r="432" spans="3:19" ht="15" hidden="1" customHeight="1">
      <c r="C432" s="114">
        <v>417</v>
      </c>
      <c r="D432" s="114" t="s">
        <v>117</v>
      </c>
      <c r="E432" s="114">
        <v>24310</v>
      </c>
      <c r="F432" s="114">
        <v>3450</v>
      </c>
      <c r="G432" s="114">
        <v>8620</v>
      </c>
      <c r="I432" s="115">
        <v>4</v>
      </c>
      <c r="J432" s="115">
        <v>1</v>
      </c>
      <c r="K432" s="193">
        <v>7</v>
      </c>
      <c r="L432" s="26" t="s">
        <v>117</v>
      </c>
      <c r="M432" s="26">
        <v>21760</v>
      </c>
      <c r="N432" s="26">
        <v>3060</v>
      </c>
      <c r="O432" s="26">
        <v>7640</v>
      </c>
      <c r="Q432" s="29">
        <v>4</v>
      </c>
      <c r="R432" s="29">
        <v>1</v>
      </c>
      <c r="S432" s="76">
        <v>7</v>
      </c>
    </row>
    <row r="433" spans="3:19" ht="15" hidden="1" customHeight="1">
      <c r="C433" s="114">
        <v>418</v>
      </c>
      <c r="D433" s="114" t="s">
        <v>118</v>
      </c>
      <c r="E433" s="114">
        <v>26070</v>
      </c>
      <c r="F433" s="114">
        <v>3450</v>
      </c>
      <c r="G433" s="114">
        <v>8620</v>
      </c>
      <c r="I433" s="115">
        <v>4</v>
      </c>
      <c r="J433" s="115">
        <v>1</v>
      </c>
      <c r="K433" s="193">
        <v>8</v>
      </c>
      <c r="L433" s="26" t="s">
        <v>118</v>
      </c>
      <c r="M433" s="26">
        <v>23300</v>
      </c>
      <c r="N433" s="26">
        <v>3060</v>
      </c>
      <c r="O433" s="26">
        <v>7640</v>
      </c>
      <c r="Q433" s="29">
        <v>4</v>
      </c>
      <c r="R433" s="29">
        <v>1</v>
      </c>
      <c r="S433" s="76">
        <v>8</v>
      </c>
    </row>
    <row r="434" spans="3:19" ht="15" hidden="1" customHeight="1">
      <c r="C434" s="114">
        <v>419</v>
      </c>
      <c r="D434" s="114" t="s">
        <v>119</v>
      </c>
      <c r="E434" s="114">
        <v>27820</v>
      </c>
      <c r="F434" s="114">
        <v>3450</v>
      </c>
      <c r="G434" s="114">
        <v>8620</v>
      </c>
      <c r="I434" s="115">
        <v>4</v>
      </c>
      <c r="J434" s="115">
        <v>1</v>
      </c>
      <c r="K434" s="193">
        <v>9</v>
      </c>
      <c r="L434" s="26" t="s">
        <v>119</v>
      </c>
      <c r="M434" s="26">
        <v>24840</v>
      </c>
      <c r="N434" s="26">
        <v>3060</v>
      </c>
      <c r="O434" s="26">
        <v>7640</v>
      </c>
      <c r="Q434" s="29">
        <v>4</v>
      </c>
      <c r="R434" s="29">
        <v>1</v>
      </c>
      <c r="S434" s="76">
        <v>9</v>
      </c>
    </row>
    <row r="435" spans="3:19" ht="15" hidden="1" customHeight="1">
      <c r="C435" s="114">
        <v>4110</v>
      </c>
      <c r="D435" s="114" t="s">
        <v>120</v>
      </c>
      <c r="E435" s="114">
        <v>29570</v>
      </c>
      <c r="F435" s="114">
        <v>3450</v>
      </c>
      <c r="G435" s="114">
        <v>8620</v>
      </c>
      <c r="I435" s="115">
        <v>4</v>
      </c>
      <c r="J435" s="115">
        <v>1</v>
      </c>
      <c r="K435" s="193">
        <v>10</v>
      </c>
      <c r="L435" s="26" t="s">
        <v>120</v>
      </c>
      <c r="M435" s="26">
        <v>26380</v>
      </c>
      <c r="N435" s="26">
        <v>3060</v>
      </c>
      <c r="O435" s="26">
        <v>7640</v>
      </c>
      <c r="Q435" s="29">
        <v>4</v>
      </c>
      <c r="R435" s="29">
        <v>1</v>
      </c>
      <c r="S435" s="76">
        <v>10</v>
      </c>
    </row>
    <row r="436" spans="3:19" ht="15" hidden="1" customHeight="1">
      <c r="C436" s="114">
        <v>4111</v>
      </c>
      <c r="D436" s="114" t="s">
        <v>121</v>
      </c>
      <c r="E436" s="114">
        <v>31310</v>
      </c>
      <c r="F436" s="114">
        <v>3450</v>
      </c>
      <c r="G436" s="114">
        <v>8620</v>
      </c>
      <c r="I436" s="115">
        <v>4</v>
      </c>
      <c r="J436" s="115">
        <v>1</v>
      </c>
      <c r="K436" s="193">
        <v>11</v>
      </c>
      <c r="L436" s="26" t="s">
        <v>121</v>
      </c>
      <c r="M436" s="26">
        <v>27910</v>
      </c>
      <c r="N436" s="26">
        <v>3060</v>
      </c>
      <c r="O436" s="26">
        <v>7640</v>
      </c>
      <c r="Q436" s="29">
        <v>4</v>
      </c>
      <c r="R436" s="29">
        <v>1</v>
      </c>
      <c r="S436" s="76">
        <v>11</v>
      </c>
    </row>
    <row r="437" spans="3:19" ht="15" hidden="1" customHeight="1">
      <c r="C437" s="114">
        <v>4112</v>
      </c>
      <c r="D437" s="114" t="s">
        <v>122</v>
      </c>
      <c r="E437" s="114">
        <v>33040</v>
      </c>
      <c r="F437" s="114">
        <v>3450</v>
      </c>
      <c r="G437" s="114">
        <v>8620</v>
      </c>
      <c r="I437" s="115">
        <v>4</v>
      </c>
      <c r="J437" s="115">
        <v>1</v>
      </c>
      <c r="K437" s="193">
        <v>12</v>
      </c>
      <c r="L437" s="26" t="s">
        <v>122</v>
      </c>
      <c r="M437" s="26">
        <v>29450</v>
      </c>
      <c r="N437" s="26">
        <v>3060</v>
      </c>
      <c r="O437" s="26">
        <v>7640</v>
      </c>
      <c r="Q437" s="29">
        <v>4</v>
      </c>
      <c r="R437" s="29">
        <v>1</v>
      </c>
      <c r="S437" s="76">
        <v>12</v>
      </c>
    </row>
    <row r="438" spans="3:19" ht="15" hidden="1" customHeight="1">
      <c r="C438" s="114">
        <v>4113</v>
      </c>
      <c r="D438" s="114" t="s">
        <v>123</v>
      </c>
      <c r="E438" s="114">
        <v>34780</v>
      </c>
      <c r="F438" s="114">
        <v>3450</v>
      </c>
      <c r="G438" s="114">
        <v>8620</v>
      </c>
      <c r="I438" s="115">
        <v>4</v>
      </c>
      <c r="J438" s="115">
        <v>1</v>
      </c>
      <c r="K438" s="193">
        <v>13</v>
      </c>
      <c r="L438" s="26" t="s">
        <v>123</v>
      </c>
      <c r="M438" s="26">
        <v>30980</v>
      </c>
      <c r="N438" s="26">
        <v>3060</v>
      </c>
      <c r="O438" s="26">
        <v>7640</v>
      </c>
      <c r="Q438" s="29">
        <v>4</v>
      </c>
      <c r="R438" s="29">
        <v>1</v>
      </c>
      <c r="S438" s="76">
        <v>13</v>
      </c>
    </row>
    <row r="439" spans="3:19" ht="15" hidden="1" customHeight="1">
      <c r="C439" s="114">
        <v>4114</v>
      </c>
      <c r="D439" s="114" t="s">
        <v>124</v>
      </c>
      <c r="E439" s="114">
        <v>36510</v>
      </c>
      <c r="F439" s="114">
        <v>3450</v>
      </c>
      <c r="G439" s="114">
        <v>8620</v>
      </c>
      <c r="I439" s="115">
        <v>4</v>
      </c>
      <c r="J439" s="115">
        <v>1</v>
      </c>
      <c r="K439" s="193">
        <v>14</v>
      </c>
      <c r="L439" s="26" t="s">
        <v>124</v>
      </c>
      <c r="M439" s="26">
        <v>32520</v>
      </c>
      <c r="N439" s="26">
        <v>3060</v>
      </c>
      <c r="O439" s="26">
        <v>7640</v>
      </c>
      <c r="Q439" s="29">
        <v>4</v>
      </c>
      <c r="R439" s="29">
        <v>1</v>
      </c>
      <c r="S439" s="76">
        <v>14</v>
      </c>
    </row>
    <row r="440" spans="3:19" ht="15" hidden="1" customHeight="1">
      <c r="C440" s="114">
        <v>4115</v>
      </c>
      <c r="D440" s="114" t="s">
        <v>125</v>
      </c>
      <c r="E440" s="114">
        <v>38250</v>
      </c>
      <c r="F440" s="114">
        <v>3450</v>
      </c>
      <c r="G440" s="114">
        <v>8620</v>
      </c>
      <c r="I440" s="115">
        <v>4</v>
      </c>
      <c r="J440" s="115">
        <v>1</v>
      </c>
      <c r="K440" s="193">
        <v>15</v>
      </c>
      <c r="L440" s="26" t="s">
        <v>125</v>
      </c>
      <c r="M440" s="26">
        <v>34050</v>
      </c>
      <c r="N440" s="26">
        <v>3060</v>
      </c>
      <c r="O440" s="26">
        <v>7640</v>
      </c>
      <c r="Q440" s="29">
        <v>4</v>
      </c>
      <c r="R440" s="29">
        <v>1</v>
      </c>
      <c r="S440" s="76">
        <v>15</v>
      </c>
    </row>
    <row r="441" spans="3:19" ht="15" hidden="1" customHeight="1">
      <c r="C441" s="114">
        <v>4116</v>
      </c>
      <c r="D441" s="114" t="s">
        <v>126</v>
      </c>
      <c r="E441" s="114">
        <v>39980</v>
      </c>
      <c r="F441" s="114">
        <v>3450</v>
      </c>
      <c r="G441" s="114">
        <v>8620</v>
      </c>
      <c r="I441" s="115">
        <v>4</v>
      </c>
      <c r="J441" s="115">
        <v>1</v>
      </c>
      <c r="K441" s="193">
        <v>16</v>
      </c>
      <c r="L441" s="26" t="s">
        <v>126</v>
      </c>
      <c r="M441" s="26">
        <v>35590</v>
      </c>
      <c r="N441" s="26">
        <v>3060</v>
      </c>
      <c r="O441" s="26">
        <v>7640</v>
      </c>
      <c r="Q441" s="29">
        <v>4</v>
      </c>
      <c r="R441" s="29">
        <v>1</v>
      </c>
      <c r="S441" s="76">
        <v>16</v>
      </c>
    </row>
    <row r="442" spans="3:19" ht="15" hidden="1" customHeight="1">
      <c r="C442" s="114">
        <v>4117</v>
      </c>
      <c r="D442" s="114" t="s">
        <v>127</v>
      </c>
      <c r="E442" s="114">
        <v>41720</v>
      </c>
      <c r="F442" s="114">
        <v>3450</v>
      </c>
      <c r="G442" s="114">
        <v>8620</v>
      </c>
      <c r="I442" s="115">
        <v>4</v>
      </c>
      <c r="J442" s="115">
        <v>1</v>
      </c>
      <c r="K442" s="193">
        <v>17</v>
      </c>
      <c r="L442" s="26" t="s">
        <v>127</v>
      </c>
      <c r="M442" s="26">
        <v>37120</v>
      </c>
      <c r="N442" s="26">
        <v>3060</v>
      </c>
      <c r="O442" s="26">
        <v>7640</v>
      </c>
      <c r="Q442" s="29">
        <v>4</v>
      </c>
      <c r="R442" s="29">
        <v>1</v>
      </c>
      <c r="S442" s="76">
        <v>17</v>
      </c>
    </row>
    <row r="443" spans="3:19" ht="15" hidden="1" customHeight="1">
      <c r="C443" s="114">
        <v>4118</v>
      </c>
      <c r="D443" s="114" t="s">
        <v>128</v>
      </c>
      <c r="E443" s="114">
        <v>43460</v>
      </c>
      <c r="F443" s="114">
        <v>3450</v>
      </c>
      <c r="G443" s="114">
        <v>8620</v>
      </c>
      <c r="I443" s="115">
        <v>4</v>
      </c>
      <c r="J443" s="115">
        <v>1</v>
      </c>
      <c r="K443" s="193">
        <v>18</v>
      </c>
      <c r="L443" s="26" t="s">
        <v>128</v>
      </c>
      <c r="M443" s="26">
        <v>38660</v>
      </c>
      <c r="N443" s="26">
        <v>3060</v>
      </c>
      <c r="O443" s="26">
        <v>7640</v>
      </c>
      <c r="Q443" s="29">
        <v>4</v>
      </c>
      <c r="R443" s="29">
        <v>1</v>
      </c>
      <c r="S443" s="76">
        <v>18</v>
      </c>
    </row>
    <row r="444" spans="3:19" ht="15" hidden="1" customHeight="1">
      <c r="C444" s="114">
        <v>4119</v>
      </c>
      <c r="D444" s="114" t="s">
        <v>129</v>
      </c>
      <c r="E444" s="114">
        <v>45190</v>
      </c>
      <c r="F444" s="114">
        <v>3450</v>
      </c>
      <c r="G444" s="114">
        <v>8620</v>
      </c>
      <c r="I444" s="115">
        <v>4</v>
      </c>
      <c r="J444" s="115">
        <v>1</v>
      </c>
      <c r="K444" s="193">
        <v>19</v>
      </c>
      <c r="L444" s="26" t="s">
        <v>129</v>
      </c>
      <c r="M444" s="26">
        <v>40190</v>
      </c>
      <c r="N444" s="26">
        <v>3060</v>
      </c>
      <c r="O444" s="26">
        <v>7640</v>
      </c>
      <c r="Q444" s="29">
        <v>4</v>
      </c>
      <c r="R444" s="29">
        <v>1</v>
      </c>
      <c r="S444" s="76">
        <v>19</v>
      </c>
    </row>
    <row r="445" spans="3:19" ht="15" hidden="1" customHeight="1">
      <c r="C445" s="114">
        <v>4120</v>
      </c>
      <c r="D445" s="114" t="s">
        <v>130</v>
      </c>
      <c r="E445" s="114">
        <v>46930</v>
      </c>
      <c r="F445" s="114">
        <v>3450</v>
      </c>
      <c r="G445" s="114">
        <v>8620</v>
      </c>
      <c r="I445" s="115">
        <v>4</v>
      </c>
      <c r="J445" s="115">
        <v>1</v>
      </c>
      <c r="K445" s="193">
        <v>20</v>
      </c>
      <c r="L445" s="26" t="s">
        <v>130</v>
      </c>
      <c r="M445" s="26">
        <v>41730</v>
      </c>
      <c r="N445" s="26">
        <v>3060</v>
      </c>
      <c r="O445" s="26">
        <v>7640</v>
      </c>
      <c r="Q445" s="29">
        <v>4</v>
      </c>
      <c r="R445" s="29">
        <v>1</v>
      </c>
      <c r="S445" s="76">
        <v>20</v>
      </c>
    </row>
    <row r="446" spans="3:19" ht="15" hidden="1" customHeight="1">
      <c r="C446" s="114">
        <v>421</v>
      </c>
      <c r="D446" s="114" t="s">
        <v>111</v>
      </c>
      <c r="E446" s="114">
        <v>15900</v>
      </c>
      <c r="F446" s="114">
        <v>3950</v>
      </c>
      <c r="G446" s="114">
        <v>9890</v>
      </c>
      <c r="I446" s="115">
        <v>4</v>
      </c>
      <c r="J446" s="115">
        <v>2</v>
      </c>
      <c r="K446" s="193">
        <v>1</v>
      </c>
      <c r="L446" s="26" t="s">
        <v>111</v>
      </c>
      <c r="M446" s="26">
        <v>14560</v>
      </c>
      <c r="N446" s="26">
        <v>3540</v>
      </c>
      <c r="O446" s="26">
        <v>8850</v>
      </c>
      <c r="Q446" s="29">
        <v>4</v>
      </c>
      <c r="R446" s="29">
        <v>2</v>
      </c>
      <c r="S446" s="76">
        <v>1</v>
      </c>
    </row>
    <row r="447" spans="3:19" ht="15" hidden="1" customHeight="1">
      <c r="C447" s="114">
        <v>422</v>
      </c>
      <c r="D447" s="114" t="s">
        <v>112</v>
      </c>
      <c r="E447" s="114">
        <v>17940</v>
      </c>
      <c r="F447" s="114">
        <v>3950</v>
      </c>
      <c r="G447" s="114">
        <v>9890</v>
      </c>
      <c r="I447" s="115">
        <v>4</v>
      </c>
      <c r="J447" s="115">
        <v>2</v>
      </c>
      <c r="K447" s="193">
        <v>2</v>
      </c>
      <c r="L447" s="26" t="s">
        <v>112</v>
      </c>
      <c r="M447" s="26">
        <v>16370</v>
      </c>
      <c r="N447" s="26">
        <v>3540</v>
      </c>
      <c r="O447" s="26">
        <v>8850</v>
      </c>
      <c r="Q447" s="29">
        <v>4</v>
      </c>
      <c r="R447" s="29">
        <v>2</v>
      </c>
      <c r="S447" s="76">
        <v>2</v>
      </c>
    </row>
    <row r="448" spans="3:19" ht="15" hidden="1" customHeight="1">
      <c r="C448" s="114">
        <v>423</v>
      </c>
      <c r="D448" s="114" t="s">
        <v>113</v>
      </c>
      <c r="E448" s="114">
        <v>19980</v>
      </c>
      <c r="F448" s="114">
        <v>3950</v>
      </c>
      <c r="G448" s="114">
        <v>9890</v>
      </c>
      <c r="I448" s="115">
        <v>4</v>
      </c>
      <c r="J448" s="115">
        <v>2</v>
      </c>
      <c r="K448" s="193">
        <v>3</v>
      </c>
      <c r="L448" s="26" t="s">
        <v>113</v>
      </c>
      <c r="M448" s="26">
        <v>18190</v>
      </c>
      <c r="N448" s="26">
        <v>3540</v>
      </c>
      <c r="O448" s="26">
        <v>8850</v>
      </c>
      <c r="Q448" s="29">
        <v>4</v>
      </c>
      <c r="R448" s="29">
        <v>2</v>
      </c>
      <c r="S448" s="76">
        <v>3</v>
      </c>
    </row>
    <row r="449" spans="3:19" ht="15" hidden="1" customHeight="1">
      <c r="C449" s="114">
        <v>424</v>
      </c>
      <c r="D449" s="114" t="s">
        <v>114</v>
      </c>
      <c r="E449" s="114">
        <v>22020</v>
      </c>
      <c r="F449" s="114">
        <v>3950</v>
      </c>
      <c r="G449" s="114">
        <v>9890</v>
      </c>
      <c r="I449" s="115">
        <v>4</v>
      </c>
      <c r="J449" s="115">
        <v>2</v>
      </c>
      <c r="K449" s="193">
        <v>4</v>
      </c>
      <c r="L449" s="26" t="s">
        <v>114</v>
      </c>
      <c r="M449" s="26">
        <v>20000</v>
      </c>
      <c r="N449" s="26">
        <v>3540</v>
      </c>
      <c r="O449" s="26">
        <v>8850</v>
      </c>
      <c r="Q449" s="29">
        <v>4</v>
      </c>
      <c r="R449" s="29">
        <v>2</v>
      </c>
      <c r="S449" s="76">
        <v>4</v>
      </c>
    </row>
    <row r="450" spans="3:19" ht="15" hidden="1" customHeight="1">
      <c r="C450" s="114">
        <v>425</v>
      </c>
      <c r="D450" s="114" t="s">
        <v>115</v>
      </c>
      <c r="E450" s="114">
        <v>24060</v>
      </c>
      <c r="F450" s="114">
        <v>3950</v>
      </c>
      <c r="G450" s="114">
        <v>9890</v>
      </c>
      <c r="I450" s="115">
        <v>4</v>
      </c>
      <c r="J450" s="115">
        <v>2</v>
      </c>
      <c r="K450" s="193">
        <v>5</v>
      </c>
      <c r="L450" s="26" t="s">
        <v>115</v>
      </c>
      <c r="M450" s="26">
        <v>21810</v>
      </c>
      <c r="N450" s="26">
        <v>3540</v>
      </c>
      <c r="O450" s="26">
        <v>8850</v>
      </c>
      <c r="Q450" s="29">
        <v>4</v>
      </c>
      <c r="R450" s="29">
        <v>2</v>
      </c>
      <c r="S450" s="76">
        <v>5</v>
      </c>
    </row>
    <row r="451" spans="3:19" ht="15" hidden="1" customHeight="1">
      <c r="C451" s="114">
        <v>426</v>
      </c>
      <c r="D451" s="114" t="s">
        <v>116</v>
      </c>
      <c r="E451" s="114">
        <v>26100</v>
      </c>
      <c r="F451" s="114">
        <v>3950</v>
      </c>
      <c r="G451" s="114">
        <v>9890</v>
      </c>
      <c r="I451" s="115">
        <v>4</v>
      </c>
      <c r="J451" s="115">
        <v>2</v>
      </c>
      <c r="K451" s="193">
        <v>6</v>
      </c>
      <c r="L451" s="26" t="s">
        <v>116</v>
      </c>
      <c r="M451" s="26">
        <v>23630</v>
      </c>
      <c r="N451" s="26">
        <v>3540</v>
      </c>
      <c r="O451" s="26">
        <v>8850</v>
      </c>
      <c r="Q451" s="29">
        <v>4</v>
      </c>
      <c r="R451" s="29">
        <v>2</v>
      </c>
      <c r="S451" s="76">
        <v>6</v>
      </c>
    </row>
    <row r="452" spans="3:19" ht="15" hidden="1" customHeight="1">
      <c r="C452" s="114">
        <v>427</v>
      </c>
      <c r="D452" s="114" t="s">
        <v>117</v>
      </c>
      <c r="E452" s="114">
        <v>28140</v>
      </c>
      <c r="F452" s="114">
        <v>3950</v>
      </c>
      <c r="G452" s="114">
        <v>9890</v>
      </c>
      <c r="I452" s="115">
        <v>4</v>
      </c>
      <c r="J452" s="115">
        <v>2</v>
      </c>
      <c r="K452" s="193">
        <v>7</v>
      </c>
      <c r="L452" s="26" t="s">
        <v>117</v>
      </c>
      <c r="M452" s="26">
        <v>25440</v>
      </c>
      <c r="N452" s="26">
        <v>3540</v>
      </c>
      <c r="O452" s="26">
        <v>8850</v>
      </c>
      <c r="Q452" s="29">
        <v>4</v>
      </c>
      <c r="R452" s="29">
        <v>2</v>
      </c>
      <c r="S452" s="76">
        <v>7</v>
      </c>
    </row>
    <row r="453" spans="3:19" ht="15" hidden="1" customHeight="1">
      <c r="C453" s="114">
        <v>428</v>
      </c>
      <c r="D453" s="114" t="s">
        <v>118</v>
      </c>
      <c r="E453" s="114">
        <v>30180</v>
      </c>
      <c r="F453" s="114">
        <v>3950</v>
      </c>
      <c r="G453" s="114">
        <v>9890</v>
      </c>
      <c r="I453" s="115">
        <v>4</v>
      </c>
      <c r="J453" s="115">
        <v>2</v>
      </c>
      <c r="K453" s="193">
        <v>8</v>
      </c>
      <c r="L453" s="26" t="s">
        <v>118</v>
      </c>
      <c r="M453" s="26">
        <v>27250</v>
      </c>
      <c r="N453" s="26">
        <v>3540</v>
      </c>
      <c r="O453" s="26">
        <v>8850</v>
      </c>
      <c r="Q453" s="29">
        <v>4</v>
      </c>
      <c r="R453" s="29">
        <v>2</v>
      </c>
      <c r="S453" s="76">
        <v>8</v>
      </c>
    </row>
    <row r="454" spans="3:19" ht="15" hidden="1" customHeight="1">
      <c r="C454" s="114">
        <v>429</v>
      </c>
      <c r="D454" s="114" t="s">
        <v>119</v>
      </c>
      <c r="E454" s="114">
        <v>32220</v>
      </c>
      <c r="F454" s="114">
        <v>3950</v>
      </c>
      <c r="G454" s="114">
        <v>9890</v>
      </c>
      <c r="I454" s="115">
        <v>4</v>
      </c>
      <c r="J454" s="115">
        <v>2</v>
      </c>
      <c r="K454" s="193">
        <v>9</v>
      </c>
      <c r="L454" s="26" t="s">
        <v>119</v>
      </c>
      <c r="M454" s="26">
        <v>29060</v>
      </c>
      <c r="N454" s="26">
        <v>3540</v>
      </c>
      <c r="O454" s="26">
        <v>8850</v>
      </c>
      <c r="Q454" s="29">
        <v>4</v>
      </c>
      <c r="R454" s="29">
        <v>2</v>
      </c>
      <c r="S454" s="76">
        <v>9</v>
      </c>
    </row>
    <row r="455" spans="3:19" ht="15" hidden="1" customHeight="1">
      <c r="C455" s="114">
        <v>4210</v>
      </c>
      <c r="D455" s="114" t="s">
        <v>120</v>
      </c>
      <c r="E455" s="114">
        <v>34260</v>
      </c>
      <c r="F455" s="114">
        <v>3950</v>
      </c>
      <c r="G455" s="114">
        <v>9890</v>
      </c>
      <c r="I455" s="115">
        <v>4</v>
      </c>
      <c r="J455" s="115">
        <v>2</v>
      </c>
      <c r="K455" s="193">
        <v>10</v>
      </c>
      <c r="L455" s="26" t="s">
        <v>120</v>
      </c>
      <c r="M455" s="26">
        <v>30880</v>
      </c>
      <c r="N455" s="26">
        <v>3540</v>
      </c>
      <c r="O455" s="26">
        <v>8850</v>
      </c>
      <c r="Q455" s="29">
        <v>4</v>
      </c>
      <c r="R455" s="29">
        <v>2</v>
      </c>
      <c r="S455" s="76">
        <v>10</v>
      </c>
    </row>
    <row r="456" spans="3:19" ht="15" hidden="1" customHeight="1">
      <c r="C456" s="114">
        <v>4211</v>
      </c>
      <c r="D456" s="114" t="s">
        <v>121</v>
      </c>
      <c r="E456" s="114">
        <v>36260</v>
      </c>
      <c r="F456" s="114">
        <v>3950</v>
      </c>
      <c r="G456" s="114">
        <v>9890</v>
      </c>
      <c r="I456" s="115">
        <v>4</v>
      </c>
      <c r="J456" s="115">
        <v>2</v>
      </c>
      <c r="K456" s="193">
        <v>11</v>
      </c>
      <c r="L456" s="26" t="s">
        <v>121</v>
      </c>
      <c r="M456" s="26">
        <v>32660</v>
      </c>
      <c r="N456" s="26">
        <v>3540</v>
      </c>
      <c r="O456" s="26">
        <v>8850</v>
      </c>
      <c r="Q456" s="29">
        <v>4</v>
      </c>
      <c r="R456" s="29">
        <v>2</v>
      </c>
      <c r="S456" s="76">
        <v>11</v>
      </c>
    </row>
    <row r="457" spans="3:19" ht="15" hidden="1" customHeight="1">
      <c r="C457" s="114">
        <v>4212</v>
      </c>
      <c r="D457" s="114" t="s">
        <v>122</v>
      </c>
      <c r="E457" s="114">
        <v>38260</v>
      </c>
      <c r="F457" s="114">
        <v>3950</v>
      </c>
      <c r="G457" s="114">
        <v>9890</v>
      </c>
      <c r="I457" s="115">
        <v>4</v>
      </c>
      <c r="J457" s="115">
        <v>2</v>
      </c>
      <c r="K457" s="193">
        <v>12</v>
      </c>
      <c r="L457" s="26" t="s">
        <v>122</v>
      </c>
      <c r="M457" s="26">
        <v>34450</v>
      </c>
      <c r="N457" s="26">
        <v>3540</v>
      </c>
      <c r="O457" s="26">
        <v>8850</v>
      </c>
      <c r="Q457" s="29">
        <v>4</v>
      </c>
      <c r="R457" s="29">
        <v>2</v>
      </c>
      <c r="S457" s="76">
        <v>12</v>
      </c>
    </row>
    <row r="458" spans="3:19" ht="15" hidden="1" customHeight="1">
      <c r="C458" s="114">
        <v>4213</v>
      </c>
      <c r="D458" s="114" t="s">
        <v>123</v>
      </c>
      <c r="E458" s="114">
        <v>40250</v>
      </c>
      <c r="F458" s="114">
        <v>3950</v>
      </c>
      <c r="G458" s="114">
        <v>9890</v>
      </c>
      <c r="I458" s="115">
        <v>4</v>
      </c>
      <c r="J458" s="115">
        <v>2</v>
      </c>
      <c r="K458" s="193">
        <v>13</v>
      </c>
      <c r="L458" s="26" t="s">
        <v>123</v>
      </c>
      <c r="M458" s="26">
        <v>36230</v>
      </c>
      <c r="N458" s="26">
        <v>3540</v>
      </c>
      <c r="O458" s="26">
        <v>8850</v>
      </c>
      <c r="Q458" s="29">
        <v>4</v>
      </c>
      <c r="R458" s="29">
        <v>2</v>
      </c>
      <c r="S458" s="76">
        <v>13</v>
      </c>
    </row>
    <row r="459" spans="3:19" ht="15" hidden="1" customHeight="1">
      <c r="C459" s="114">
        <v>4214</v>
      </c>
      <c r="D459" s="114" t="s">
        <v>124</v>
      </c>
      <c r="E459" s="114">
        <v>42250</v>
      </c>
      <c r="F459" s="114">
        <v>3950</v>
      </c>
      <c r="G459" s="114">
        <v>9890</v>
      </c>
      <c r="I459" s="115">
        <v>4</v>
      </c>
      <c r="J459" s="115">
        <v>2</v>
      </c>
      <c r="K459" s="193">
        <v>14</v>
      </c>
      <c r="L459" s="26" t="s">
        <v>124</v>
      </c>
      <c r="M459" s="26">
        <v>38020</v>
      </c>
      <c r="N459" s="26">
        <v>3540</v>
      </c>
      <c r="O459" s="26">
        <v>8850</v>
      </c>
      <c r="Q459" s="29">
        <v>4</v>
      </c>
      <c r="R459" s="29">
        <v>2</v>
      </c>
      <c r="S459" s="76">
        <v>14</v>
      </c>
    </row>
    <row r="460" spans="3:19" ht="15" hidden="1" customHeight="1">
      <c r="C460" s="114">
        <v>4215</v>
      </c>
      <c r="D460" s="114" t="s">
        <v>125</v>
      </c>
      <c r="E460" s="114">
        <v>44250</v>
      </c>
      <c r="F460" s="114">
        <v>3950</v>
      </c>
      <c r="G460" s="114">
        <v>9890</v>
      </c>
      <c r="I460" s="115">
        <v>4</v>
      </c>
      <c r="J460" s="115">
        <v>2</v>
      </c>
      <c r="K460" s="193">
        <v>15</v>
      </c>
      <c r="L460" s="26" t="s">
        <v>125</v>
      </c>
      <c r="M460" s="26">
        <v>39800</v>
      </c>
      <c r="N460" s="26">
        <v>3540</v>
      </c>
      <c r="O460" s="26">
        <v>8850</v>
      </c>
      <c r="Q460" s="29">
        <v>4</v>
      </c>
      <c r="R460" s="29">
        <v>2</v>
      </c>
      <c r="S460" s="76">
        <v>15</v>
      </c>
    </row>
    <row r="461" spans="3:19" ht="15" hidden="1" customHeight="1">
      <c r="C461" s="114">
        <v>4216</v>
      </c>
      <c r="D461" s="114" t="s">
        <v>126</v>
      </c>
      <c r="E461" s="114">
        <v>46250</v>
      </c>
      <c r="F461" s="114">
        <v>3950</v>
      </c>
      <c r="G461" s="114">
        <v>9890</v>
      </c>
      <c r="I461" s="115">
        <v>4</v>
      </c>
      <c r="J461" s="115">
        <v>2</v>
      </c>
      <c r="K461" s="193">
        <v>16</v>
      </c>
      <c r="L461" s="26" t="s">
        <v>126</v>
      </c>
      <c r="M461" s="26">
        <v>41590</v>
      </c>
      <c r="N461" s="26">
        <v>3540</v>
      </c>
      <c r="O461" s="26">
        <v>8850</v>
      </c>
      <c r="Q461" s="29">
        <v>4</v>
      </c>
      <c r="R461" s="29">
        <v>2</v>
      </c>
      <c r="S461" s="76">
        <v>16</v>
      </c>
    </row>
    <row r="462" spans="3:19" ht="15" hidden="1" customHeight="1">
      <c r="C462" s="114">
        <v>4217</v>
      </c>
      <c r="D462" s="114" t="s">
        <v>127</v>
      </c>
      <c r="E462" s="114">
        <v>48250</v>
      </c>
      <c r="F462" s="114">
        <v>3950</v>
      </c>
      <c r="G462" s="114">
        <v>9890</v>
      </c>
      <c r="I462" s="115">
        <v>4</v>
      </c>
      <c r="J462" s="115">
        <v>2</v>
      </c>
      <c r="K462" s="193">
        <v>17</v>
      </c>
      <c r="L462" s="26" t="s">
        <v>127</v>
      </c>
      <c r="M462" s="26">
        <v>43370</v>
      </c>
      <c r="N462" s="26">
        <v>3540</v>
      </c>
      <c r="O462" s="26">
        <v>8850</v>
      </c>
      <c r="Q462" s="29">
        <v>4</v>
      </c>
      <c r="R462" s="29">
        <v>2</v>
      </c>
      <c r="S462" s="76">
        <v>17</v>
      </c>
    </row>
    <row r="463" spans="3:19" ht="15" hidden="1" customHeight="1">
      <c r="C463" s="114">
        <v>4218</v>
      </c>
      <c r="D463" s="114" t="s">
        <v>128</v>
      </c>
      <c r="E463" s="114">
        <v>50250</v>
      </c>
      <c r="F463" s="114">
        <v>3950</v>
      </c>
      <c r="G463" s="114">
        <v>9890</v>
      </c>
      <c r="I463" s="115">
        <v>4</v>
      </c>
      <c r="J463" s="115">
        <v>2</v>
      </c>
      <c r="K463" s="193">
        <v>18</v>
      </c>
      <c r="L463" s="26" t="s">
        <v>128</v>
      </c>
      <c r="M463" s="26">
        <v>45160</v>
      </c>
      <c r="N463" s="26">
        <v>3540</v>
      </c>
      <c r="O463" s="26">
        <v>8850</v>
      </c>
      <c r="Q463" s="29">
        <v>4</v>
      </c>
      <c r="R463" s="29">
        <v>2</v>
      </c>
      <c r="S463" s="76">
        <v>18</v>
      </c>
    </row>
    <row r="464" spans="3:19" ht="15" hidden="1" customHeight="1">
      <c r="C464" s="114">
        <v>4219</v>
      </c>
      <c r="D464" s="114" t="s">
        <v>129</v>
      </c>
      <c r="E464" s="114">
        <v>52250</v>
      </c>
      <c r="F464" s="114">
        <v>3950</v>
      </c>
      <c r="G464" s="114">
        <v>9890</v>
      </c>
      <c r="I464" s="115">
        <v>4</v>
      </c>
      <c r="J464" s="115">
        <v>2</v>
      </c>
      <c r="K464" s="193">
        <v>19</v>
      </c>
      <c r="L464" s="26" t="s">
        <v>129</v>
      </c>
      <c r="M464" s="26">
        <v>46940</v>
      </c>
      <c r="N464" s="26">
        <v>3540</v>
      </c>
      <c r="O464" s="26">
        <v>8850</v>
      </c>
      <c r="Q464" s="29">
        <v>4</v>
      </c>
      <c r="R464" s="29">
        <v>2</v>
      </c>
      <c r="S464" s="76">
        <v>19</v>
      </c>
    </row>
    <row r="465" spans="3:19" ht="15" hidden="1" customHeight="1">
      <c r="C465" s="114">
        <v>4220</v>
      </c>
      <c r="D465" s="114" t="s">
        <v>130</v>
      </c>
      <c r="E465" s="114">
        <v>54250</v>
      </c>
      <c r="F465" s="114">
        <v>3950</v>
      </c>
      <c r="G465" s="114">
        <v>9890</v>
      </c>
      <c r="I465" s="115">
        <v>4</v>
      </c>
      <c r="J465" s="115">
        <v>2</v>
      </c>
      <c r="K465" s="193">
        <v>20</v>
      </c>
      <c r="L465" s="26" t="s">
        <v>130</v>
      </c>
      <c r="M465" s="26">
        <v>48730</v>
      </c>
      <c r="N465" s="26">
        <v>3540</v>
      </c>
      <c r="O465" s="26">
        <v>8850</v>
      </c>
      <c r="Q465" s="29">
        <v>4</v>
      </c>
      <c r="R465" s="29">
        <v>2</v>
      </c>
      <c r="S465" s="76">
        <v>20</v>
      </c>
    </row>
    <row r="466" spans="3:19" ht="15" hidden="1" customHeight="1">
      <c r="C466" s="114">
        <v>431</v>
      </c>
      <c r="D466" s="114" t="s">
        <v>111</v>
      </c>
      <c r="E466" s="114">
        <v>20690</v>
      </c>
      <c r="F466" s="114">
        <v>5400</v>
      </c>
      <c r="G466" s="114">
        <v>13490</v>
      </c>
      <c r="I466" s="115">
        <v>4</v>
      </c>
      <c r="J466" s="115">
        <v>3</v>
      </c>
      <c r="K466" s="193">
        <v>1</v>
      </c>
      <c r="L466" s="26" t="s">
        <v>111</v>
      </c>
      <c r="M466" s="26">
        <v>18680</v>
      </c>
      <c r="N466" s="26">
        <v>4710</v>
      </c>
      <c r="O466" s="26">
        <v>11770</v>
      </c>
      <c r="Q466" s="29">
        <v>4</v>
      </c>
      <c r="R466" s="29">
        <v>3</v>
      </c>
      <c r="S466" s="76">
        <v>1</v>
      </c>
    </row>
    <row r="467" spans="3:19" ht="15" hidden="1" customHeight="1">
      <c r="C467" s="114">
        <v>432</v>
      </c>
      <c r="D467" s="114" t="s">
        <v>112</v>
      </c>
      <c r="E467" s="114">
        <v>23530</v>
      </c>
      <c r="F467" s="114">
        <v>5400</v>
      </c>
      <c r="G467" s="114">
        <v>13490</v>
      </c>
      <c r="I467" s="115">
        <v>4</v>
      </c>
      <c r="J467" s="115">
        <v>3</v>
      </c>
      <c r="K467" s="193">
        <v>2</v>
      </c>
      <c r="L467" s="26" t="s">
        <v>112</v>
      </c>
      <c r="M467" s="26">
        <v>21150</v>
      </c>
      <c r="N467" s="26">
        <v>4710</v>
      </c>
      <c r="O467" s="26">
        <v>11770</v>
      </c>
      <c r="Q467" s="29">
        <v>4</v>
      </c>
      <c r="R467" s="29">
        <v>3</v>
      </c>
      <c r="S467" s="76">
        <v>2</v>
      </c>
    </row>
    <row r="468" spans="3:19" ht="15" hidden="1" customHeight="1">
      <c r="C468" s="114">
        <v>433</v>
      </c>
      <c r="D468" s="114" t="s">
        <v>113</v>
      </c>
      <c r="E468" s="114">
        <v>26380</v>
      </c>
      <c r="F468" s="114">
        <v>5400</v>
      </c>
      <c r="G468" s="114">
        <v>13490</v>
      </c>
      <c r="I468" s="115">
        <v>4</v>
      </c>
      <c r="J468" s="115">
        <v>3</v>
      </c>
      <c r="K468" s="193">
        <v>3</v>
      </c>
      <c r="L468" s="26" t="s">
        <v>113</v>
      </c>
      <c r="M468" s="26">
        <v>23620</v>
      </c>
      <c r="N468" s="26">
        <v>4710</v>
      </c>
      <c r="O468" s="26">
        <v>11770</v>
      </c>
      <c r="Q468" s="29">
        <v>4</v>
      </c>
      <c r="R468" s="29">
        <v>3</v>
      </c>
      <c r="S468" s="76">
        <v>3</v>
      </c>
    </row>
    <row r="469" spans="3:19" ht="15" hidden="1" customHeight="1">
      <c r="C469" s="114">
        <v>434</v>
      </c>
      <c r="D469" s="114" t="s">
        <v>114</v>
      </c>
      <c r="E469" s="114">
        <v>29220</v>
      </c>
      <c r="F469" s="114">
        <v>5400</v>
      </c>
      <c r="G469" s="114">
        <v>13490</v>
      </c>
      <c r="I469" s="115">
        <v>4</v>
      </c>
      <c r="J469" s="115">
        <v>3</v>
      </c>
      <c r="K469" s="193">
        <v>4</v>
      </c>
      <c r="L469" s="26" t="s">
        <v>114</v>
      </c>
      <c r="M469" s="26">
        <v>26090</v>
      </c>
      <c r="N469" s="26">
        <v>4710</v>
      </c>
      <c r="O469" s="26">
        <v>11770</v>
      </c>
      <c r="Q469" s="29">
        <v>4</v>
      </c>
      <c r="R469" s="29">
        <v>3</v>
      </c>
      <c r="S469" s="76">
        <v>4</v>
      </c>
    </row>
    <row r="470" spans="3:19" ht="15" hidden="1" customHeight="1">
      <c r="C470" s="114">
        <v>435</v>
      </c>
      <c r="D470" s="114" t="s">
        <v>115</v>
      </c>
      <c r="E470" s="114">
        <v>32060</v>
      </c>
      <c r="F470" s="114">
        <v>5400</v>
      </c>
      <c r="G470" s="114">
        <v>13490</v>
      </c>
      <c r="I470" s="115">
        <v>4</v>
      </c>
      <c r="J470" s="115">
        <v>3</v>
      </c>
      <c r="K470" s="193">
        <v>5</v>
      </c>
      <c r="L470" s="26" t="s">
        <v>115</v>
      </c>
      <c r="M470" s="26">
        <v>28560</v>
      </c>
      <c r="N470" s="26">
        <v>4710</v>
      </c>
      <c r="O470" s="26">
        <v>11770</v>
      </c>
      <c r="Q470" s="29">
        <v>4</v>
      </c>
      <c r="R470" s="29">
        <v>3</v>
      </c>
      <c r="S470" s="76">
        <v>5</v>
      </c>
    </row>
    <row r="471" spans="3:19" ht="15" hidden="1" customHeight="1">
      <c r="C471" s="114">
        <v>436</v>
      </c>
      <c r="D471" s="114" t="s">
        <v>116</v>
      </c>
      <c r="E471" s="114">
        <v>34900</v>
      </c>
      <c r="F471" s="114">
        <v>5400</v>
      </c>
      <c r="G471" s="114">
        <v>13490</v>
      </c>
      <c r="I471" s="115">
        <v>4</v>
      </c>
      <c r="J471" s="115">
        <v>3</v>
      </c>
      <c r="K471" s="193">
        <v>6</v>
      </c>
      <c r="L471" s="26" t="s">
        <v>116</v>
      </c>
      <c r="M471" s="26">
        <v>31030</v>
      </c>
      <c r="N471" s="26">
        <v>4710</v>
      </c>
      <c r="O471" s="26">
        <v>11770</v>
      </c>
      <c r="Q471" s="29">
        <v>4</v>
      </c>
      <c r="R471" s="29">
        <v>3</v>
      </c>
      <c r="S471" s="76">
        <v>6</v>
      </c>
    </row>
    <row r="472" spans="3:19" ht="15" hidden="1" customHeight="1">
      <c r="C472" s="114">
        <v>437</v>
      </c>
      <c r="D472" s="114" t="s">
        <v>117</v>
      </c>
      <c r="E472" s="114">
        <v>37750</v>
      </c>
      <c r="F472" s="114">
        <v>5400</v>
      </c>
      <c r="G472" s="114">
        <v>13490</v>
      </c>
      <c r="I472" s="115">
        <v>4</v>
      </c>
      <c r="J472" s="115">
        <v>3</v>
      </c>
      <c r="K472" s="193">
        <v>7</v>
      </c>
      <c r="L472" s="26" t="s">
        <v>117</v>
      </c>
      <c r="M472" s="26">
        <v>33500</v>
      </c>
      <c r="N472" s="26">
        <v>4710</v>
      </c>
      <c r="O472" s="26">
        <v>11770</v>
      </c>
      <c r="Q472" s="29">
        <v>4</v>
      </c>
      <c r="R472" s="29">
        <v>3</v>
      </c>
      <c r="S472" s="76">
        <v>7</v>
      </c>
    </row>
    <row r="473" spans="3:19" ht="15" hidden="1" customHeight="1">
      <c r="C473" s="114">
        <v>438</v>
      </c>
      <c r="D473" s="114" t="s">
        <v>118</v>
      </c>
      <c r="E473" s="114">
        <v>40590</v>
      </c>
      <c r="F473" s="114">
        <v>5400</v>
      </c>
      <c r="G473" s="114">
        <v>13490</v>
      </c>
      <c r="I473" s="115">
        <v>4</v>
      </c>
      <c r="J473" s="115">
        <v>3</v>
      </c>
      <c r="K473" s="193">
        <v>8</v>
      </c>
      <c r="L473" s="26" t="s">
        <v>118</v>
      </c>
      <c r="M473" s="26">
        <v>35970</v>
      </c>
      <c r="N473" s="26">
        <v>4710</v>
      </c>
      <c r="O473" s="26">
        <v>11770</v>
      </c>
      <c r="Q473" s="29">
        <v>4</v>
      </c>
      <c r="R473" s="29">
        <v>3</v>
      </c>
      <c r="S473" s="76">
        <v>8</v>
      </c>
    </row>
    <row r="474" spans="3:19" ht="15" hidden="1" customHeight="1">
      <c r="C474" s="114">
        <v>439</v>
      </c>
      <c r="D474" s="114" t="s">
        <v>119</v>
      </c>
      <c r="E474" s="114">
        <v>43430</v>
      </c>
      <c r="F474" s="114">
        <v>5400</v>
      </c>
      <c r="G474" s="114">
        <v>13490</v>
      </c>
      <c r="I474" s="115">
        <v>4</v>
      </c>
      <c r="J474" s="115">
        <v>3</v>
      </c>
      <c r="K474" s="193">
        <v>9</v>
      </c>
      <c r="L474" s="26" t="s">
        <v>119</v>
      </c>
      <c r="M474" s="26">
        <v>38440</v>
      </c>
      <c r="N474" s="26">
        <v>4710</v>
      </c>
      <c r="O474" s="26">
        <v>11770</v>
      </c>
      <c r="Q474" s="29">
        <v>4</v>
      </c>
      <c r="R474" s="29">
        <v>3</v>
      </c>
      <c r="S474" s="76">
        <v>9</v>
      </c>
    </row>
    <row r="475" spans="3:19" ht="15" hidden="1" customHeight="1">
      <c r="C475" s="114">
        <v>4310</v>
      </c>
      <c r="D475" s="114" t="s">
        <v>120</v>
      </c>
      <c r="E475" s="114">
        <v>46270</v>
      </c>
      <c r="F475" s="114">
        <v>5400</v>
      </c>
      <c r="G475" s="114">
        <v>13490</v>
      </c>
      <c r="I475" s="115">
        <v>4</v>
      </c>
      <c r="J475" s="115">
        <v>3</v>
      </c>
      <c r="K475" s="193">
        <v>10</v>
      </c>
      <c r="L475" s="26" t="s">
        <v>120</v>
      </c>
      <c r="M475" s="26">
        <v>40910</v>
      </c>
      <c r="N475" s="26">
        <v>4710</v>
      </c>
      <c r="O475" s="26">
        <v>11770</v>
      </c>
      <c r="Q475" s="29">
        <v>4</v>
      </c>
      <c r="R475" s="29">
        <v>3</v>
      </c>
      <c r="S475" s="76">
        <v>10</v>
      </c>
    </row>
    <row r="476" spans="3:19" ht="15" hidden="1" customHeight="1">
      <c r="C476" s="114">
        <v>4311</v>
      </c>
      <c r="D476" s="114" t="s">
        <v>121</v>
      </c>
      <c r="E476" s="114">
        <v>49020</v>
      </c>
      <c r="F476" s="114">
        <v>5400</v>
      </c>
      <c r="G476" s="114">
        <v>13490</v>
      </c>
      <c r="I476" s="115">
        <v>4</v>
      </c>
      <c r="J476" s="115">
        <v>3</v>
      </c>
      <c r="K476" s="193">
        <v>11</v>
      </c>
      <c r="L476" s="26" t="s">
        <v>121</v>
      </c>
      <c r="M476" s="26">
        <v>43300</v>
      </c>
      <c r="N476" s="26">
        <v>4710</v>
      </c>
      <c r="O476" s="26">
        <v>11770</v>
      </c>
      <c r="Q476" s="29">
        <v>4</v>
      </c>
      <c r="R476" s="29">
        <v>3</v>
      </c>
      <c r="S476" s="76">
        <v>11</v>
      </c>
    </row>
    <row r="477" spans="3:19" ht="15" hidden="1" customHeight="1">
      <c r="C477" s="114">
        <v>4312</v>
      </c>
      <c r="D477" s="114" t="s">
        <v>122</v>
      </c>
      <c r="E477" s="114">
        <v>51760</v>
      </c>
      <c r="F477" s="114">
        <v>5400</v>
      </c>
      <c r="G477" s="114">
        <v>13490</v>
      </c>
      <c r="I477" s="115">
        <v>4</v>
      </c>
      <c r="J477" s="115">
        <v>3</v>
      </c>
      <c r="K477" s="193">
        <v>12</v>
      </c>
      <c r="L477" s="26" t="s">
        <v>122</v>
      </c>
      <c r="M477" s="26">
        <v>45690</v>
      </c>
      <c r="N477" s="26">
        <v>4710</v>
      </c>
      <c r="O477" s="26">
        <v>11770</v>
      </c>
      <c r="Q477" s="29">
        <v>4</v>
      </c>
      <c r="R477" s="29">
        <v>3</v>
      </c>
      <c r="S477" s="76">
        <v>12</v>
      </c>
    </row>
    <row r="478" spans="3:19" ht="15" hidden="1" customHeight="1">
      <c r="C478" s="114">
        <v>4313</v>
      </c>
      <c r="D478" s="114" t="s">
        <v>123</v>
      </c>
      <c r="E478" s="114">
        <v>54500</v>
      </c>
      <c r="F478" s="114">
        <v>5400</v>
      </c>
      <c r="G478" s="114">
        <v>13490</v>
      </c>
      <c r="I478" s="115">
        <v>4</v>
      </c>
      <c r="J478" s="115">
        <v>3</v>
      </c>
      <c r="K478" s="193">
        <v>13</v>
      </c>
      <c r="L478" s="26" t="s">
        <v>123</v>
      </c>
      <c r="M478" s="26">
        <v>48080</v>
      </c>
      <c r="N478" s="26">
        <v>4710</v>
      </c>
      <c r="O478" s="26">
        <v>11770</v>
      </c>
      <c r="Q478" s="29">
        <v>4</v>
      </c>
      <c r="R478" s="29">
        <v>3</v>
      </c>
      <c r="S478" s="76">
        <v>13</v>
      </c>
    </row>
    <row r="479" spans="3:19" ht="15" hidden="1" customHeight="1">
      <c r="C479" s="114">
        <v>4314</v>
      </c>
      <c r="D479" s="114" t="s">
        <v>124</v>
      </c>
      <c r="E479" s="114">
        <v>57240</v>
      </c>
      <c r="F479" s="114">
        <v>5400</v>
      </c>
      <c r="G479" s="114">
        <v>13490</v>
      </c>
      <c r="I479" s="115">
        <v>4</v>
      </c>
      <c r="J479" s="115">
        <v>3</v>
      </c>
      <c r="K479" s="193">
        <v>14</v>
      </c>
      <c r="L479" s="26" t="s">
        <v>124</v>
      </c>
      <c r="M479" s="26">
        <v>50470</v>
      </c>
      <c r="N479" s="26">
        <v>4710</v>
      </c>
      <c r="O479" s="26">
        <v>11770</v>
      </c>
      <c r="Q479" s="29">
        <v>4</v>
      </c>
      <c r="R479" s="29">
        <v>3</v>
      </c>
      <c r="S479" s="76">
        <v>14</v>
      </c>
    </row>
    <row r="480" spans="3:19" ht="15" hidden="1" customHeight="1">
      <c r="C480" s="114">
        <v>4315</v>
      </c>
      <c r="D480" s="114" t="s">
        <v>125</v>
      </c>
      <c r="E480" s="114">
        <v>59990</v>
      </c>
      <c r="F480" s="114">
        <v>5400</v>
      </c>
      <c r="G480" s="114">
        <v>13490</v>
      </c>
      <c r="I480" s="115">
        <v>4</v>
      </c>
      <c r="J480" s="115">
        <v>3</v>
      </c>
      <c r="K480" s="193">
        <v>15</v>
      </c>
      <c r="L480" s="26" t="s">
        <v>125</v>
      </c>
      <c r="M480" s="26">
        <v>52870</v>
      </c>
      <c r="N480" s="26">
        <v>4710</v>
      </c>
      <c r="O480" s="26">
        <v>11770</v>
      </c>
      <c r="Q480" s="29">
        <v>4</v>
      </c>
      <c r="R480" s="29">
        <v>3</v>
      </c>
      <c r="S480" s="76">
        <v>15</v>
      </c>
    </row>
    <row r="481" spans="3:19" ht="15" hidden="1" customHeight="1">
      <c r="C481" s="114">
        <v>4316</v>
      </c>
      <c r="D481" s="114" t="s">
        <v>126</v>
      </c>
      <c r="E481" s="114">
        <v>62730</v>
      </c>
      <c r="F481" s="114">
        <v>5400</v>
      </c>
      <c r="G481" s="114">
        <v>13490</v>
      </c>
      <c r="I481" s="115">
        <v>4</v>
      </c>
      <c r="J481" s="115">
        <v>3</v>
      </c>
      <c r="K481" s="193">
        <v>16</v>
      </c>
      <c r="L481" s="26" t="s">
        <v>126</v>
      </c>
      <c r="M481" s="26">
        <v>55260</v>
      </c>
      <c r="N481" s="26">
        <v>4710</v>
      </c>
      <c r="O481" s="26">
        <v>11770</v>
      </c>
      <c r="Q481" s="29">
        <v>4</v>
      </c>
      <c r="R481" s="29">
        <v>3</v>
      </c>
      <c r="S481" s="76">
        <v>16</v>
      </c>
    </row>
    <row r="482" spans="3:19" ht="15" hidden="1" customHeight="1">
      <c r="C482" s="114">
        <v>4317</v>
      </c>
      <c r="D482" s="114" t="s">
        <v>127</v>
      </c>
      <c r="E482" s="114">
        <v>65470</v>
      </c>
      <c r="F482" s="114">
        <v>5400</v>
      </c>
      <c r="G482" s="114">
        <v>13490</v>
      </c>
      <c r="I482" s="115">
        <v>4</v>
      </c>
      <c r="J482" s="115">
        <v>3</v>
      </c>
      <c r="K482" s="193">
        <v>17</v>
      </c>
      <c r="L482" s="26" t="s">
        <v>127</v>
      </c>
      <c r="M482" s="26">
        <v>57650</v>
      </c>
      <c r="N482" s="26">
        <v>4710</v>
      </c>
      <c r="O482" s="26">
        <v>11770</v>
      </c>
      <c r="Q482" s="29">
        <v>4</v>
      </c>
      <c r="R482" s="29">
        <v>3</v>
      </c>
      <c r="S482" s="76">
        <v>17</v>
      </c>
    </row>
    <row r="483" spans="3:19" ht="15" hidden="1" customHeight="1">
      <c r="C483" s="114">
        <v>4318</v>
      </c>
      <c r="D483" s="114" t="s">
        <v>128</v>
      </c>
      <c r="E483" s="114">
        <v>68220</v>
      </c>
      <c r="F483" s="114">
        <v>5400</v>
      </c>
      <c r="G483" s="114">
        <v>13490</v>
      </c>
      <c r="I483" s="115">
        <v>4</v>
      </c>
      <c r="J483" s="115">
        <v>3</v>
      </c>
      <c r="K483" s="193">
        <v>18</v>
      </c>
      <c r="L483" s="26" t="s">
        <v>128</v>
      </c>
      <c r="M483" s="26">
        <v>60040</v>
      </c>
      <c r="N483" s="26">
        <v>4710</v>
      </c>
      <c r="O483" s="26">
        <v>11770</v>
      </c>
      <c r="Q483" s="29">
        <v>4</v>
      </c>
      <c r="R483" s="29">
        <v>3</v>
      </c>
      <c r="S483" s="76">
        <v>18</v>
      </c>
    </row>
    <row r="484" spans="3:19" ht="15" hidden="1" customHeight="1">
      <c r="C484" s="114">
        <v>4319</v>
      </c>
      <c r="D484" s="114" t="s">
        <v>129</v>
      </c>
      <c r="E484" s="114">
        <v>70960</v>
      </c>
      <c r="F484" s="114">
        <v>5400</v>
      </c>
      <c r="G484" s="114">
        <v>13490</v>
      </c>
      <c r="I484" s="115">
        <v>4</v>
      </c>
      <c r="J484" s="115">
        <v>3</v>
      </c>
      <c r="K484" s="193">
        <v>19</v>
      </c>
      <c r="L484" s="26" t="s">
        <v>129</v>
      </c>
      <c r="M484" s="26">
        <v>62430</v>
      </c>
      <c r="N484" s="26">
        <v>4710</v>
      </c>
      <c r="O484" s="26">
        <v>11770</v>
      </c>
      <c r="Q484" s="29">
        <v>4</v>
      </c>
      <c r="R484" s="29">
        <v>3</v>
      </c>
      <c r="S484" s="76">
        <v>19</v>
      </c>
    </row>
    <row r="485" spans="3:19" ht="15" hidden="1" customHeight="1">
      <c r="C485" s="114">
        <v>4320</v>
      </c>
      <c r="D485" s="114" t="s">
        <v>130</v>
      </c>
      <c r="E485" s="114">
        <v>73700</v>
      </c>
      <c r="F485" s="114">
        <v>5400</v>
      </c>
      <c r="G485" s="114">
        <v>13490</v>
      </c>
      <c r="I485" s="115">
        <v>4</v>
      </c>
      <c r="J485" s="115">
        <v>3</v>
      </c>
      <c r="K485" s="193">
        <v>20</v>
      </c>
      <c r="L485" s="26" t="s">
        <v>130</v>
      </c>
      <c r="M485" s="26">
        <v>64820</v>
      </c>
      <c r="N485" s="26">
        <v>4710</v>
      </c>
      <c r="O485" s="26">
        <v>11770</v>
      </c>
      <c r="Q485" s="29">
        <v>4</v>
      </c>
      <c r="R485" s="29">
        <v>3</v>
      </c>
      <c r="S485" s="76">
        <v>20</v>
      </c>
    </row>
    <row r="486" spans="3:19" ht="15" hidden="1" customHeight="1">
      <c r="C486" s="114">
        <v>441</v>
      </c>
      <c r="D486" s="114" t="s">
        <v>111</v>
      </c>
      <c r="E486" s="114">
        <v>26240</v>
      </c>
      <c r="F486" s="114">
        <v>7250</v>
      </c>
      <c r="G486" s="114">
        <v>18130</v>
      </c>
      <c r="I486" s="115">
        <v>4</v>
      </c>
      <c r="J486" s="115">
        <v>4</v>
      </c>
      <c r="K486" s="193">
        <v>1</v>
      </c>
      <c r="L486" s="26" t="s">
        <v>111</v>
      </c>
      <c r="M486" s="26">
        <v>23360</v>
      </c>
      <c r="N486" s="26">
        <v>6120</v>
      </c>
      <c r="O486" s="26">
        <v>15290</v>
      </c>
      <c r="Q486" s="29">
        <v>4</v>
      </c>
      <c r="R486" s="29">
        <v>4</v>
      </c>
      <c r="S486" s="76">
        <v>1</v>
      </c>
    </row>
    <row r="487" spans="3:19" ht="15" hidden="1" customHeight="1">
      <c r="C487" s="114">
        <v>442</v>
      </c>
      <c r="D487" s="114" t="s">
        <v>112</v>
      </c>
      <c r="E487" s="114">
        <v>30070</v>
      </c>
      <c r="F487" s="114">
        <v>7250</v>
      </c>
      <c r="G487" s="114">
        <v>18130</v>
      </c>
      <c r="I487" s="115">
        <v>4</v>
      </c>
      <c r="J487" s="115">
        <v>4</v>
      </c>
      <c r="K487" s="193">
        <v>2</v>
      </c>
      <c r="L487" s="26" t="s">
        <v>112</v>
      </c>
      <c r="M487" s="26">
        <v>26580</v>
      </c>
      <c r="N487" s="26">
        <v>6120</v>
      </c>
      <c r="O487" s="26">
        <v>15290</v>
      </c>
      <c r="Q487" s="29">
        <v>4</v>
      </c>
      <c r="R487" s="29">
        <v>4</v>
      </c>
      <c r="S487" s="76">
        <v>2</v>
      </c>
    </row>
    <row r="488" spans="3:19" ht="15" hidden="1" customHeight="1">
      <c r="C488" s="114">
        <v>443</v>
      </c>
      <c r="D488" s="114" t="s">
        <v>113</v>
      </c>
      <c r="E488" s="114">
        <v>33910</v>
      </c>
      <c r="F488" s="114">
        <v>7250</v>
      </c>
      <c r="G488" s="114">
        <v>18130</v>
      </c>
      <c r="I488" s="115">
        <v>4</v>
      </c>
      <c r="J488" s="115">
        <v>4</v>
      </c>
      <c r="K488" s="193">
        <v>3</v>
      </c>
      <c r="L488" s="26" t="s">
        <v>113</v>
      </c>
      <c r="M488" s="26">
        <v>29800</v>
      </c>
      <c r="N488" s="26">
        <v>6120</v>
      </c>
      <c r="O488" s="26">
        <v>15290</v>
      </c>
      <c r="Q488" s="29">
        <v>4</v>
      </c>
      <c r="R488" s="29">
        <v>4</v>
      </c>
      <c r="S488" s="76">
        <v>3</v>
      </c>
    </row>
    <row r="489" spans="3:19" ht="15" hidden="1" customHeight="1">
      <c r="C489" s="114">
        <v>444</v>
      </c>
      <c r="D489" s="114" t="s">
        <v>114</v>
      </c>
      <c r="E489" s="114">
        <v>37740</v>
      </c>
      <c r="F489" s="114">
        <v>7250</v>
      </c>
      <c r="G489" s="114">
        <v>18130</v>
      </c>
      <c r="I489" s="115">
        <v>4</v>
      </c>
      <c r="J489" s="115">
        <v>4</v>
      </c>
      <c r="K489" s="193">
        <v>4</v>
      </c>
      <c r="L489" s="26" t="s">
        <v>114</v>
      </c>
      <c r="M489" s="26">
        <v>33020</v>
      </c>
      <c r="N489" s="26">
        <v>6120</v>
      </c>
      <c r="O489" s="26">
        <v>15290</v>
      </c>
      <c r="Q489" s="29">
        <v>4</v>
      </c>
      <c r="R489" s="29">
        <v>4</v>
      </c>
      <c r="S489" s="76">
        <v>4</v>
      </c>
    </row>
    <row r="490" spans="3:19" ht="15" hidden="1" customHeight="1">
      <c r="C490" s="114">
        <v>445</v>
      </c>
      <c r="D490" s="114" t="s">
        <v>115</v>
      </c>
      <c r="E490" s="114">
        <v>41580</v>
      </c>
      <c r="F490" s="114">
        <v>7250</v>
      </c>
      <c r="G490" s="114">
        <v>18130</v>
      </c>
      <c r="I490" s="115">
        <v>4</v>
      </c>
      <c r="J490" s="115">
        <v>4</v>
      </c>
      <c r="K490" s="193">
        <v>5</v>
      </c>
      <c r="L490" s="26" t="s">
        <v>115</v>
      </c>
      <c r="M490" s="26">
        <v>36240</v>
      </c>
      <c r="N490" s="26">
        <v>6120</v>
      </c>
      <c r="O490" s="26">
        <v>15290</v>
      </c>
      <c r="Q490" s="29">
        <v>4</v>
      </c>
      <c r="R490" s="29">
        <v>4</v>
      </c>
      <c r="S490" s="76">
        <v>5</v>
      </c>
    </row>
    <row r="491" spans="3:19" ht="15" hidden="1" customHeight="1">
      <c r="C491" s="114">
        <v>446</v>
      </c>
      <c r="D491" s="114" t="s">
        <v>116</v>
      </c>
      <c r="E491" s="114">
        <v>45410</v>
      </c>
      <c r="F491" s="114">
        <v>7250</v>
      </c>
      <c r="G491" s="114">
        <v>18130</v>
      </c>
      <c r="I491" s="115">
        <v>4</v>
      </c>
      <c r="J491" s="115">
        <v>4</v>
      </c>
      <c r="K491" s="193">
        <v>6</v>
      </c>
      <c r="L491" s="26" t="s">
        <v>116</v>
      </c>
      <c r="M491" s="26">
        <v>39460</v>
      </c>
      <c r="N491" s="26">
        <v>6120</v>
      </c>
      <c r="O491" s="26">
        <v>15290</v>
      </c>
      <c r="Q491" s="29">
        <v>4</v>
      </c>
      <c r="R491" s="29">
        <v>4</v>
      </c>
      <c r="S491" s="76">
        <v>6</v>
      </c>
    </row>
    <row r="492" spans="3:19" ht="15" hidden="1" customHeight="1">
      <c r="C492" s="114">
        <v>447</v>
      </c>
      <c r="D492" s="114" t="s">
        <v>117</v>
      </c>
      <c r="E492" s="114">
        <v>49240</v>
      </c>
      <c r="F492" s="114">
        <v>7250</v>
      </c>
      <c r="G492" s="114">
        <v>18130</v>
      </c>
      <c r="I492" s="115">
        <v>4</v>
      </c>
      <c r="J492" s="115">
        <v>4</v>
      </c>
      <c r="K492" s="193">
        <v>7</v>
      </c>
      <c r="L492" s="26" t="s">
        <v>117</v>
      </c>
      <c r="M492" s="26">
        <v>42690</v>
      </c>
      <c r="N492" s="26">
        <v>6120</v>
      </c>
      <c r="O492" s="26">
        <v>15290</v>
      </c>
      <c r="Q492" s="29">
        <v>4</v>
      </c>
      <c r="R492" s="29">
        <v>4</v>
      </c>
      <c r="S492" s="76">
        <v>7</v>
      </c>
    </row>
    <row r="493" spans="3:19" ht="15" hidden="1" customHeight="1">
      <c r="C493" s="114">
        <v>448</v>
      </c>
      <c r="D493" s="114" t="s">
        <v>118</v>
      </c>
      <c r="E493" s="114">
        <v>53080</v>
      </c>
      <c r="F493" s="114">
        <v>7250</v>
      </c>
      <c r="G493" s="114">
        <v>18130</v>
      </c>
      <c r="I493" s="115">
        <v>4</v>
      </c>
      <c r="J493" s="115">
        <v>4</v>
      </c>
      <c r="K493" s="193">
        <v>8</v>
      </c>
      <c r="L493" s="26" t="s">
        <v>118</v>
      </c>
      <c r="M493" s="26">
        <v>45910</v>
      </c>
      <c r="N493" s="26">
        <v>6120</v>
      </c>
      <c r="O493" s="26">
        <v>15290</v>
      </c>
      <c r="Q493" s="29">
        <v>4</v>
      </c>
      <c r="R493" s="29">
        <v>4</v>
      </c>
      <c r="S493" s="76">
        <v>8</v>
      </c>
    </row>
    <row r="494" spans="3:19" ht="15" hidden="1" customHeight="1">
      <c r="C494" s="114">
        <v>449</v>
      </c>
      <c r="D494" s="114" t="s">
        <v>119</v>
      </c>
      <c r="E494" s="114">
        <v>56910</v>
      </c>
      <c r="F494" s="114">
        <v>7250</v>
      </c>
      <c r="G494" s="114">
        <v>18130</v>
      </c>
      <c r="I494" s="115">
        <v>4</v>
      </c>
      <c r="J494" s="115">
        <v>4</v>
      </c>
      <c r="K494" s="193">
        <v>9</v>
      </c>
      <c r="L494" s="26" t="s">
        <v>119</v>
      </c>
      <c r="M494" s="26">
        <v>49130</v>
      </c>
      <c r="N494" s="26">
        <v>6120</v>
      </c>
      <c r="O494" s="26">
        <v>15290</v>
      </c>
      <c r="Q494" s="29">
        <v>4</v>
      </c>
      <c r="R494" s="29">
        <v>4</v>
      </c>
      <c r="S494" s="76">
        <v>9</v>
      </c>
    </row>
    <row r="495" spans="3:19" ht="15" hidden="1" customHeight="1">
      <c r="C495" s="114">
        <v>4410</v>
      </c>
      <c r="D495" s="114" t="s">
        <v>120</v>
      </c>
      <c r="E495" s="114">
        <v>60740</v>
      </c>
      <c r="F495" s="114">
        <v>7250</v>
      </c>
      <c r="G495" s="114">
        <v>18130</v>
      </c>
      <c r="I495" s="115">
        <v>4</v>
      </c>
      <c r="J495" s="115">
        <v>4</v>
      </c>
      <c r="K495" s="193">
        <v>10</v>
      </c>
      <c r="L495" s="26" t="s">
        <v>120</v>
      </c>
      <c r="M495" s="26">
        <v>52350</v>
      </c>
      <c r="N495" s="26">
        <v>6120</v>
      </c>
      <c r="O495" s="26">
        <v>15290</v>
      </c>
      <c r="Q495" s="29">
        <v>4</v>
      </c>
      <c r="R495" s="29">
        <v>4</v>
      </c>
      <c r="S495" s="76">
        <v>10</v>
      </c>
    </row>
    <row r="496" spans="3:19" ht="15" hidden="1" customHeight="1">
      <c r="C496" s="114">
        <v>4411</v>
      </c>
      <c r="D496" s="114" t="s">
        <v>121</v>
      </c>
      <c r="E496" s="114">
        <v>64430</v>
      </c>
      <c r="F496" s="114">
        <v>7250</v>
      </c>
      <c r="G496" s="114">
        <v>18130</v>
      </c>
      <c r="I496" s="115">
        <v>4</v>
      </c>
      <c r="J496" s="115">
        <v>4</v>
      </c>
      <c r="K496" s="193">
        <v>11</v>
      </c>
      <c r="L496" s="26" t="s">
        <v>121</v>
      </c>
      <c r="M496" s="26">
        <v>55460</v>
      </c>
      <c r="N496" s="26">
        <v>6120</v>
      </c>
      <c r="O496" s="26">
        <v>15290</v>
      </c>
      <c r="Q496" s="29">
        <v>4</v>
      </c>
      <c r="R496" s="29">
        <v>4</v>
      </c>
      <c r="S496" s="76">
        <v>11</v>
      </c>
    </row>
    <row r="497" spans="3:19" ht="15" hidden="1" customHeight="1">
      <c r="C497" s="114">
        <v>4412</v>
      </c>
      <c r="D497" s="114" t="s">
        <v>122</v>
      </c>
      <c r="E497" s="114">
        <v>68120</v>
      </c>
      <c r="F497" s="114">
        <v>7250</v>
      </c>
      <c r="G497" s="114">
        <v>18130</v>
      </c>
      <c r="I497" s="115">
        <v>4</v>
      </c>
      <c r="J497" s="115">
        <v>4</v>
      </c>
      <c r="K497" s="193">
        <v>12</v>
      </c>
      <c r="L497" s="26" t="s">
        <v>122</v>
      </c>
      <c r="M497" s="26">
        <v>58570</v>
      </c>
      <c r="N497" s="26">
        <v>6120</v>
      </c>
      <c r="O497" s="26">
        <v>15290</v>
      </c>
      <c r="Q497" s="29">
        <v>4</v>
      </c>
      <c r="R497" s="29">
        <v>4</v>
      </c>
      <c r="S497" s="76">
        <v>12</v>
      </c>
    </row>
    <row r="498" spans="3:19" ht="15" hidden="1" customHeight="1">
      <c r="C498" s="114">
        <v>4413</v>
      </c>
      <c r="D498" s="114" t="s">
        <v>123</v>
      </c>
      <c r="E498" s="114">
        <v>71810</v>
      </c>
      <c r="F498" s="114">
        <v>7250</v>
      </c>
      <c r="G498" s="114">
        <v>18130</v>
      </c>
      <c r="I498" s="115">
        <v>4</v>
      </c>
      <c r="J498" s="115">
        <v>4</v>
      </c>
      <c r="K498" s="193">
        <v>13</v>
      </c>
      <c r="L498" s="26" t="s">
        <v>123</v>
      </c>
      <c r="M498" s="26">
        <v>61680</v>
      </c>
      <c r="N498" s="26">
        <v>6120</v>
      </c>
      <c r="O498" s="26">
        <v>15290</v>
      </c>
      <c r="Q498" s="29">
        <v>4</v>
      </c>
      <c r="R498" s="29">
        <v>4</v>
      </c>
      <c r="S498" s="76">
        <v>13</v>
      </c>
    </row>
    <row r="499" spans="3:19" ht="15" hidden="1" customHeight="1">
      <c r="C499" s="114">
        <v>4414</v>
      </c>
      <c r="D499" s="114" t="s">
        <v>124</v>
      </c>
      <c r="E499" s="114">
        <v>75500</v>
      </c>
      <c r="F499" s="114">
        <v>7250</v>
      </c>
      <c r="G499" s="114">
        <v>18130</v>
      </c>
      <c r="I499" s="115">
        <v>4</v>
      </c>
      <c r="J499" s="115">
        <v>4</v>
      </c>
      <c r="K499" s="193">
        <v>14</v>
      </c>
      <c r="L499" s="26" t="s">
        <v>124</v>
      </c>
      <c r="M499" s="26">
        <v>64790</v>
      </c>
      <c r="N499" s="26">
        <v>6120</v>
      </c>
      <c r="O499" s="26">
        <v>15290</v>
      </c>
      <c r="Q499" s="29">
        <v>4</v>
      </c>
      <c r="R499" s="29">
        <v>4</v>
      </c>
      <c r="S499" s="76">
        <v>14</v>
      </c>
    </row>
    <row r="500" spans="3:19" ht="15" hidden="1" customHeight="1">
      <c r="C500" s="114">
        <v>4415</v>
      </c>
      <c r="D500" s="114" t="s">
        <v>125</v>
      </c>
      <c r="E500" s="114">
        <v>79190</v>
      </c>
      <c r="F500" s="114">
        <v>7250</v>
      </c>
      <c r="G500" s="114">
        <v>18130</v>
      </c>
      <c r="I500" s="115">
        <v>4</v>
      </c>
      <c r="J500" s="115">
        <v>4</v>
      </c>
      <c r="K500" s="193">
        <v>15</v>
      </c>
      <c r="L500" s="26" t="s">
        <v>125</v>
      </c>
      <c r="M500" s="26">
        <v>67900</v>
      </c>
      <c r="N500" s="26">
        <v>6120</v>
      </c>
      <c r="O500" s="26">
        <v>15290</v>
      </c>
      <c r="Q500" s="29">
        <v>4</v>
      </c>
      <c r="R500" s="29">
        <v>4</v>
      </c>
      <c r="S500" s="76">
        <v>15</v>
      </c>
    </row>
    <row r="501" spans="3:19" ht="15" hidden="1" customHeight="1">
      <c r="C501" s="114">
        <v>4416</v>
      </c>
      <c r="D501" s="114" t="s">
        <v>126</v>
      </c>
      <c r="E501" s="114">
        <v>82880</v>
      </c>
      <c r="F501" s="114">
        <v>7250</v>
      </c>
      <c r="G501" s="114">
        <v>18130</v>
      </c>
      <c r="I501" s="115">
        <v>4</v>
      </c>
      <c r="J501" s="115">
        <v>4</v>
      </c>
      <c r="K501" s="193">
        <v>16</v>
      </c>
      <c r="L501" s="26" t="s">
        <v>126</v>
      </c>
      <c r="M501" s="26">
        <v>71010</v>
      </c>
      <c r="N501" s="26">
        <v>6120</v>
      </c>
      <c r="O501" s="26">
        <v>15290</v>
      </c>
      <c r="Q501" s="29">
        <v>4</v>
      </c>
      <c r="R501" s="29">
        <v>4</v>
      </c>
      <c r="S501" s="76">
        <v>16</v>
      </c>
    </row>
    <row r="502" spans="3:19" ht="15" hidden="1" customHeight="1">
      <c r="C502" s="114">
        <v>4417</v>
      </c>
      <c r="D502" s="114" t="s">
        <v>127</v>
      </c>
      <c r="E502" s="114">
        <v>86570</v>
      </c>
      <c r="F502" s="114">
        <v>7250</v>
      </c>
      <c r="G502" s="114">
        <v>18130</v>
      </c>
      <c r="I502" s="115">
        <v>4</v>
      </c>
      <c r="J502" s="115">
        <v>4</v>
      </c>
      <c r="K502" s="193">
        <v>17</v>
      </c>
      <c r="L502" s="26" t="s">
        <v>127</v>
      </c>
      <c r="M502" s="26">
        <v>74120</v>
      </c>
      <c r="N502" s="26">
        <v>6120</v>
      </c>
      <c r="O502" s="26">
        <v>15290</v>
      </c>
      <c r="Q502" s="29">
        <v>4</v>
      </c>
      <c r="R502" s="29">
        <v>4</v>
      </c>
      <c r="S502" s="76">
        <v>17</v>
      </c>
    </row>
    <row r="503" spans="3:19" ht="15" hidden="1" customHeight="1">
      <c r="C503" s="114">
        <v>4418</v>
      </c>
      <c r="D503" s="114" t="s">
        <v>128</v>
      </c>
      <c r="E503" s="114">
        <v>90260</v>
      </c>
      <c r="F503" s="114">
        <v>7250</v>
      </c>
      <c r="G503" s="114">
        <v>18130</v>
      </c>
      <c r="I503" s="115">
        <v>4</v>
      </c>
      <c r="J503" s="115">
        <v>4</v>
      </c>
      <c r="K503" s="193">
        <v>18</v>
      </c>
      <c r="L503" s="26" t="s">
        <v>128</v>
      </c>
      <c r="M503" s="26">
        <v>77220</v>
      </c>
      <c r="N503" s="26">
        <v>6120</v>
      </c>
      <c r="O503" s="26">
        <v>15290</v>
      </c>
      <c r="Q503" s="29">
        <v>4</v>
      </c>
      <c r="R503" s="29">
        <v>4</v>
      </c>
      <c r="S503" s="76">
        <v>18</v>
      </c>
    </row>
    <row r="504" spans="3:19" ht="15" hidden="1" customHeight="1">
      <c r="C504" s="114">
        <v>4419</v>
      </c>
      <c r="D504" s="114" t="s">
        <v>129</v>
      </c>
      <c r="E504" s="114">
        <v>93940</v>
      </c>
      <c r="F504" s="114">
        <v>7250</v>
      </c>
      <c r="G504" s="114">
        <v>18130</v>
      </c>
      <c r="I504" s="115">
        <v>4</v>
      </c>
      <c r="J504" s="115">
        <v>4</v>
      </c>
      <c r="K504" s="193">
        <v>19</v>
      </c>
      <c r="L504" s="26" t="s">
        <v>129</v>
      </c>
      <c r="M504" s="26">
        <v>80330</v>
      </c>
      <c r="N504" s="26">
        <v>6120</v>
      </c>
      <c r="O504" s="26">
        <v>15290</v>
      </c>
      <c r="Q504" s="29">
        <v>4</v>
      </c>
      <c r="R504" s="29">
        <v>4</v>
      </c>
      <c r="S504" s="76">
        <v>19</v>
      </c>
    </row>
    <row r="505" spans="3:19" ht="15" hidden="1" customHeight="1">
      <c r="C505" s="114">
        <v>4420</v>
      </c>
      <c r="D505" s="114" t="s">
        <v>130</v>
      </c>
      <c r="E505" s="114">
        <v>97630</v>
      </c>
      <c r="F505" s="114">
        <v>7250</v>
      </c>
      <c r="G505" s="114">
        <v>18130</v>
      </c>
      <c r="I505" s="115">
        <v>4</v>
      </c>
      <c r="J505" s="115">
        <v>4</v>
      </c>
      <c r="K505" s="193">
        <v>20</v>
      </c>
      <c r="L505" s="26" t="s">
        <v>130</v>
      </c>
      <c r="M505" s="26">
        <v>83440</v>
      </c>
      <c r="N505" s="26">
        <v>6120</v>
      </c>
      <c r="O505" s="26">
        <v>15290</v>
      </c>
      <c r="Q505" s="29">
        <v>4</v>
      </c>
      <c r="R505" s="29">
        <v>4</v>
      </c>
      <c r="S505" s="76">
        <v>20</v>
      </c>
    </row>
    <row r="506" spans="3:19" ht="15" hidden="1" customHeight="1">
      <c r="C506" s="114">
        <v>511</v>
      </c>
      <c r="D506" s="114" t="s">
        <v>111</v>
      </c>
      <c r="E506" s="114">
        <v>14550</v>
      </c>
      <c r="F506" s="114">
        <v>3600</v>
      </c>
      <c r="G506" s="114">
        <v>8990</v>
      </c>
      <c r="I506" s="115">
        <v>5</v>
      </c>
      <c r="J506" s="115">
        <v>1</v>
      </c>
      <c r="K506" s="193">
        <v>1</v>
      </c>
      <c r="L506" s="26" t="s">
        <v>111</v>
      </c>
      <c r="M506" s="26">
        <v>14390</v>
      </c>
      <c r="N506" s="26">
        <v>3380</v>
      </c>
      <c r="O506" s="26">
        <v>8440</v>
      </c>
      <c r="Q506" s="29">
        <v>5</v>
      </c>
      <c r="R506" s="29">
        <v>1</v>
      </c>
      <c r="S506" s="76">
        <v>1</v>
      </c>
    </row>
    <row r="507" spans="3:19" ht="15" hidden="1" customHeight="1">
      <c r="C507" s="114">
        <v>512</v>
      </c>
      <c r="D507" s="114" t="s">
        <v>112</v>
      </c>
      <c r="E507" s="114">
        <v>16360</v>
      </c>
      <c r="F507" s="114">
        <v>3600</v>
      </c>
      <c r="G507" s="114">
        <v>8990</v>
      </c>
      <c r="I507" s="115">
        <v>5</v>
      </c>
      <c r="J507" s="115">
        <v>1</v>
      </c>
      <c r="K507" s="193">
        <v>2</v>
      </c>
      <c r="L507" s="26" t="s">
        <v>112</v>
      </c>
      <c r="M507" s="26">
        <v>16080</v>
      </c>
      <c r="N507" s="26">
        <v>3380</v>
      </c>
      <c r="O507" s="26">
        <v>8440</v>
      </c>
      <c r="Q507" s="29">
        <v>5</v>
      </c>
      <c r="R507" s="29">
        <v>1</v>
      </c>
      <c r="S507" s="76">
        <v>2</v>
      </c>
    </row>
    <row r="508" spans="3:19" ht="15" hidden="1" customHeight="1">
      <c r="C508" s="114">
        <v>513</v>
      </c>
      <c r="D508" s="114" t="s">
        <v>113</v>
      </c>
      <c r="E508" s="114">
        <v>18170</v>
      </c>
      <c r="F508" s="114">
        <v>3600</v>
      </c>
      <c r="G508" s="114">
        <v>8990</v>
      </c>
      <c r="I508" s="115">
        <v>5</v>
      </c>
      <c r="J508" s="115">
        <v>1</v>
      </c>
      <c r="K508" s="193">
        <v>3</v>
      </c>
      <c r="L508" s="26" t="s">
        <v>113</v>
      </c>
      <c r="M508" s="26">
        <v>17770</v>
      </c>
      <c r="N508" s="26">
        <v>3380</v>
      </c>
      <c r="O508" s="26">
        <v>8440</v>
      </c>
      <c r="Q508" s="29">
        <v>5</v>
      </c>
      <c r="R508" s="29">
        <v>1</v>
      </c>
      <c r="S508" s="76">
        <v>3</v>
      </c>
    </row>
    <row r="509" spans="3:19" ht="15" hidden="1" customHeight="1">
      <c r="C509" s="114">
        <v>514</v>
      </c>
      <c r="D509" s="114" t="s">
        <v>114</v>
      </c>
      <c r="E509" s="114">
        <v>19980</v>
      </c>
      <c r="F509" s="114">
        <v>3600</v>
      </c>
      <c r="G509" s="114">
        <v>8990</v>
      </c>
      <c r="I509" s="115">
        <v>5</v>
      </c>
      <c r="J509" s="115">
        <v>1</v>
      </c>
      <c r="K509" s="193">
        <v>4</v>
      </c>
      <c r="L509" s="26" t="s">
        <v>114</v>
      </c>
      <c r="M509" s="26">
        <v>19460</v>
      </c>
      <c r="N509" s="26">
        <v>3380</v>
      </c>
      <c r="O509" s="26">
        <v>8440</v>
      </c>
      <c r="Q509" s="29">
        <v>5</v>
      </c>
      <c r="R509" s="29">
        <v>1</v>
      </c>
      <c r="S509" s="76">
        <v>4</v>
      </c>
    </row>
    <row r="510" spans="3:19" ht="15" hidden="1" customHeight="1">
      <c r="C510" s="114">
        <v>515</v>
      </c>
      <c r="D510" s="114" t="s">
        <v>115</v>
      </c>
      <c r="E510" s="114">
        <v>21790</v>
      </c>
      <c r="F510" s="114">
        <v>3600</v>
      </c>
      <c r="G510" s="114">
        <v>8990</v>
      </c>
      <c r="I510" s="115">
        <v>5</v>
      </c>
      <c r="J510" s="115">
        <v>1</v>
      </c>
      <c r="K510" s="193">
        <v>5</v>
      </c>
      <c r="L510" s="26" t="s">
        <v>115</v>
      </c>
      <c r="M510" s="26">
        <v>21150</v>
      </c>
      <c r="N510" s="26">
        <v>3380</v>
      </c>
      <c r="O510" s="26">
        <v>8440</v>
      </c>
      <c r="Q510" s="29">
        <v>5</v>
      </c>
      <c r="R510" s="29">
        <v>1</v>
      </c>
      <c r="S510" s="76">
        <v>5</v>
      </c>
    </row>
    <row r="511" spans="3:19" ht="15" hidden="1" customHeight="1">
      <c r="C511" s="114">
        <v>516</v>
      </c>
      <c r="D511" s="114" t="s">
        <v>116</v>
      </c>
      <c r="E511" s="114">
        <v>23600</v>
      </c>
      <c r="F511" s="114">
        <v>3600</v>
      </c>
      <c r="G511" s="114">
        <v>8990</v>
      </c>
      <c r="I511" s="115">
        <v>5</v>
      </c>
      <c r="J511" s="115">
        <v>1</v>
      </c>
      <c r="K511" s="193">
        <v>6</v>
      </c>
      <c r="L511" s="26" t="s">
        <v>116</v>
      </c>
      <c r="M511" s="26">
        <v>22840</v>
      </c>
      <c r="N511" s="26">
        <v>3380</v>
      </c>
      <c r="O511" s="26">
        <v>8440</v>
      </c>
      <c r="Q511" s="29">
        <v>5</v>
      </c>
      <c r="R511" s="29">
        <v>1</v>
      </c>
      <c r="S511" s="76">
        <v>6</v>
      </c>
    </row>
    <row r="512" spans="3:19" ht="15" hidden="1" customHeight="1">
      <c r="C512" s="114">
        <v>517</v>
      </c>
      <c r="D512" s="114" t="s">
        <v>117</v>
      </c>
      <c r="E512" s="114">
        <v>25420</v>
      </c>
      <c r="F512" s="114">
        <v>3600</v>
      </c>
      <c r="G512" s="114">
        <v>8990</v>
      </c>
      <c r="I512" s="115">
        <v>5</v>
      </c>
      <c r="J512" s="115">
        <v>1</v>
      </c>
      <c r="K512" s="193">
        <v>7</v>
      </c>
      <c r="L512" s="26" t="s">
        <v>117</v>
      </c>
      <c r="M512" s="26">
        <v>24530</v>
      </c>
      <c r="N512" s="26">
        <v>3380</v>
      </c>
      <c r="O512" s="26">
        <v>8440</v>
      </c>
      <c r="Q512" s="29">
        <v>5</v>
      </c>
      <c r="R512" s="29">
        <v>1</v>
      </c>
      <c r="S512" s="76">
        <v>7</v>
      </c>
    </row>
    <row r="513" spans="3:19" ht="15" hidden="1" customHeight="1">
      <c r="C513" s="114">
        <v>518</v>
      </c>
      <c r="D513" s="114" t="s">
        <v>118</v>
      </c>
      <c r="E513" s="114">
        <v>27230</v>
      </c>
      <c r="F513" s="114">
        <v>3600</v>
      </c>
      <c r="G513" s="114">
        <v>8990</v>
      </c>
      <c r="I513" s="115">
        <v>5</v>
      </c>
      <c r="J513" s="115">
        <v>1</v>
      </c>
      <c r="K513" s="193">
        <v>8</v>
      </c>
      <c r="L513" s="26" t="s">
        <v>118</v>
      </c>
      <c r="M513" s="26">
        <v>26220</v>
      </c>
      <c r="N513" s="26">
        <v>3380</v>
      </c>
      <c r="O513" s="26">
        <v>8440</v>
      </c>
      <c r="Q513" s="29">
        <v>5</v>
      </c>
      <c r="R513" s="29">
        <v>1</v>
      </c>
      <c r="S513" s="76">
        <v>8</v>
      </c>
    </row>
    <row r="514" spans="3:19" ht="15" hidden="1" customHeight="1">
      <c r="C514" s="114">
        <v>519</v>
      </c>
      <c r="D514" s="114" t="s">
        <v>119</v>
      </c>
      <c r="E514" s="114">
        <v>29040</v>
      </c>
      <c r="F514" s="114">
        <v>3600</v>
      </c>
      <c r="G514" s="114">
        <v>8990</v>
      </c>
      <c r="I514" s="115">
        <v>5</v>
      </c>
      <c r="J514" s="115">
        <v>1</v>
      </c>
      <c r="K514" s="193">
        <v>9</v>
      </c>
      <c r="L514" s="26" t="s">
        <v>119</v>
      </c>
      <c r="M514" s="26">
        <v>27910</v>
      </c>
      <c r="N514" s="26">
        <v>3380</v>
      </c>
      <c r="O514" s="26">
        <v>8440</v>
      </c>
      <c r="Q514" s="29">
        <v>5</v>
      </c>
      <c r="R514" s="29">
        <v>1</v>
      </c>
      <c r="S514" s="76">
        <v>9</v>
      </c>
    </row>
    <row r="515" spans="3:19" ht="15" hidden="1" customHeight="1">
      <c r="C515" s="114">
        <v>5110</v>
      </c>
      <c r="D515" s="114" t="s">
        <v>120</v>
      </c>
      <c r="E515" s="114">
        <v>30850</v>
      </c>
      <c r="F515" s="114">
        <v>3600</v>
      </c>
      <c r="G515" s="114">
        <v>8990</v>
      </c>
      <c r="I515" s="115">
        <v>5</v>
      </c>
      <c r="J515" s="115">
        <v>1</v>
      </c>
      <c r="K515" s="193">
        <v>10</v>
      </c>
      <c r="L515" s="26" t="s">
        <v>120</v>
      </c>
      <c r="M515" s="26">
        <v>29600</v>
      </c>
      <c r="N515" s="26">
        <v>3380</v>
      </c>
      <c r="O515" s="26">
        <v>8440</v>
      </c>
      <c r="Q515" s="29">
        <v>5</v>
      </c>
      <c r="R515" s="29">
        <v>1</v>
      </c>
      <c r="S515" s="76">
        <v>10</v>
      </c>
    </row>
    <row r="516" spans="3:19" ht="15" hidden="1" customHeight="1">
      <c r="C516" s="114">
        <v>5111</v>
      </c>
      <c r="D516" s="114" t="s">
        <v>121</v>
      </c>
      <c r="E516" s="114">
        <v>32660</v>
      </c>
      <c r="F516" s="114">
        <v>3600</v>
      </c>
      <c r="G516" s="114">
        <v>8990</v>
      </c>
      <c r="I516" s="115">
        <v>5</v>
      </c>
      <c r="J516" s="115">
        <v>1</v>
      </c>
      <c r="K516" s="193">
        <v>11</v>
      </c>
      <c r="L516" s="26" t="s">
        <v>121</v>
      </c>
      <c r="M516" s="26">
        <v>31290</v>
      </c>
      <c r="N516" s="26">
        <v>3380</v>
      </c>
      <c r="O516" s="26">
        <v>8440</v>
      </c>
      <c r="Q516" s="29">
        <v>5</v>
      </c>
      <c r="R516" s="29">
        <v>1</v>
      </c>
      <c r="S516" s="76">
        <v>11</v>
      </c>
    </row>
    <row r="517" spans="3:19" ht="15" hidden="1" customHeight="1">
      <c r="C517" s="114">
        <v>5112</v>
      </c>
      <c r="D517" s="114" t="s">
        <v>122</v>
      </c>
      <c r="E517" s="114">
        <v>34460</v>
      </c>
      <c r="F517" s="114">
        <v>3600</v>
      </c>
      <c r="G517" s="114">
        <v>8990</v>
      </c>
      <c r="I517" s="115">
        <v>5</v>
      </c>
      <c r="J517" s="115">
        <v>1</v>
      </c>
      <c r="K517" s="193">
        <v>12</v>
      </c>
      <c r="L517" s="26" t="s">
        <v>122</v>
      </c>
      <c r="M517" s="26">
        <v>32980</v>
      </c>
      <c r="N517" s="26">
        <v>3380</v>
      </c>
      <c r="O517" s="26">
        <v>8440</v>
      </c>
      <c r="Q517" s="29">
        <v>5</v>
      </c>
      <c r="R517" s="29">
        <v>1</v>
      </c>
      <c r="S517" s="76">
        <v>12</v>
      </c>
    </row>
    <row r="518" spans="3:19" ht="15" hidden="1" customHeight="1">
      <c r="C518" s="114">
        <v>5113</v>
      </c>
      <c r="D518" s="114" t="s">
        <v>123</v>
      </c>
      <c r="E518" s="114">
        <v>36270</v>
      </c>
      <c r="F518" s="114">
        <v>3600</v>
      </c>
      <c r="G518" s="114">
        <v>8990</v>
      </c>
      <c r="I518" s="115">
        <v>5</v>
      </c>
      <c r="J518" s="115">
        <v>1</v>
      </c>
      <c r="K518" s="193">
        <v>13</v>
      </c>
      <c r="L518" s="26" t="s">
        <v>123</v>
      </c>
      <c r="M518" s="26">
        <v>34670</v>
      </c>
      <c r="N518" s="26">
        <v>3380</v>
      </c>
      <c r="O518" s="26">
        <v>8440</v>
      </c>
      <c r="Q518" s="29">
        <v>5</v>
      </c>
      <c r="R518" s="29">
        <v>1</v>
      </c>
      <c r="S518" s="76">
        <v>13</v>
      </c>
    </row>
    <row r="519" spans="3:19" ht="15" hidden="1" customHeight="1">
      <c r="C519" s="114">
        <v>5114</v>
      </c>
      <c r="D519" s="114" t="s">
        <v>124</v>
      </c>
      <c r="E519" s="114">
        <v>38080</v>
      </c>
      <c r="F519" s="114">
        <v>3600</v>
      </c>
      <c r="G519" s="114">
        <v>8990</v>
      </c>
      <c r="I519" s="115">
        <v>5</v>
      </c>
      <c r="J519" s="115">
        <v>1</v>
      </c>
      <c r="K519" s="193">
        <v>14</v>
      </c>
      <c r="L519" s="26" t="s">
        <v>124</v>
      </c>
      <c r="M519" s="26">
        <v>36370</v>
      </c>
      <c r="N519" s="26">
        <v>3380</v>
      </c>
      <c r="O519" s="26">
        <v>8440</v>
      </c>
      <c r="Q519" s="29">
        <v>5</v>
      </c>
      <c r="R519" s="29">
        <v>1</v>
      </c>
      <c r="S519" s="76">
        <v>14</v>
      </c>
    </row>
    <row r="520" spans="3:19" ht="15" hidden="1" customHeight="1">
      <c r="C520" s="114">
        <v>5115</v>
      </c>
      <c r="D520" s="114" t="s">
        <v>125</v>
      </c>
      <c r="E520" s="114">
        <v>39880</v>
      </c>
      <c r="F520" s="114">
        <v>3600</v>
      </c>
      <c r="G520" s="114">
        <v>8990</v>
      </c>
      <c r="I520" s="115">
        <v>5</v>
      </c>
      <c r="J520" s="115">
        <v>1</v>
      </c>
      <c r="K520" s="193">
        <v>15</v>
      </c>
      <c r="L520" s="26" t="s">
        <v>125</v>
      </c>
      <c r="M520" s="26">
        <v>38060</v>
      </c>
      <c r="N520" s="26">
        <v>3380</v>
      </c>
      <c r="O520" s="26">
        <v>8440</v>
      </c>
      <c r="Q520" s="29">
        <v>5</v>
      </c>
      <c r="R520" s="29">
        <v>1</v>
      </c>
      <c r="S520" s="76">
        <v>15</v>
      </c>
    </row>
    <row r="521" spans="3:19" ht="15" hidden="1" customHeight="1">
      <c r="C521" s="114">
        <v>5116</v>
      </c>
      <c r="D521" s="114" t="s">
        <v>126</v>
      </c>
      <c r="E521" s="114">
        <v>41690</v>
      </c>
      <c r="F521" s="114">
        <v>3600</v>
      </c>
      <c r="G521" s="114">
        <v>8990</v>
      </c>
      <c r="I521" s="115">
        <v>5</v>
      </c>
      <c r="J521" s="115">
        <v>1</v>
      </c>
      <c r="K521" s="193">
        <v>16</v>
      </c>
      <c r="L521" s="26" t="s">
        <v>126</v>
      </c>
      <c r="M521" s="26">
        <v>39750</v>
      </c>
      <c r="N521" s="26">
        <v>3380</v>
      </c>
      <c r="O521" s="26">
        <v>8440</v>
      </c>
      <c r="Q521" s="29">
        <v>5</v>
      </c>
      <c r="R521" s="29">
        <v>1</v>
      </c>
      <c r="S521" s="76">
        <v>16</v>
      </c>
    </row>
    <row r="522" spans="3:19" ht="15" hidden="1" customHeight="1">
      <c r="C522" s="114">
        <v>5117</v>
      </c>
      <c r="D522" s="114" t="s">
        <v>127</v>
      </c>
      <c r="E522" s="114">
        <v>43490</v>
      </c>
      <c r="F522" s="114">
        <v>3600</v>
      </c>
      <c r="G522" s="114">
        <v>8990</v>
      </c>
      <c r="I522" s="115">
        <v>5</v>
      </c>
      <c r="J522" s="115">
        <v>1</v>
      </c>
      <c r="K522" s="193">
        <v>17</v>
      </c>
      <c r="L522" s="26" t="s">
        <v>127</v>
      </c>
      <c r="M522" s="26">
        <v>41450</v>
      </c>
      <c r="N522" s="26">
        <v>3380</v>
      </c>
      <c r="O522" s="26">
        <v>8440</v>
      </c>
      <c r="Q522" s="29">
        <v>5</v>
      </c>
      <c r="R522" s="29">
        <v>1</v>
      </c>
      <c r="S522" s="76">
        <v>17</v>
      </c>
    </row>
    <row r="523" spans="3:19" ht="15" hidden="1" customHeight="1">
      <c r="C523" s="114">
        <v>5118</v>
      </c>
      <c r="D523" s="114" t="s">
        <v>128</v>
      </c>
      <c r="E523" s="114">
        <v>45300</v>
      </c>
      <c r="F523" s="114">
        <v>3600</v>
      </c>
      <c r="G523" s="114">
        <v>8990</v>
      </c>
      <c r="I523" s="115">
        <v>5</v>
      </c>
      <c r="J523" s="115">
        <v>1</v>
      </c>
      <c r="K523" s="193">
        <v>18</v>
      </c>
      <c r="L523" s="26" t="s">
        <v>128</v>
      </c>
      <c r="M523" s="26">
        <v>43140</v>
      </c>
      <c r="N523" s="26">
        <v>3380</v>
      </c>
      <c r="O523" s="26">
        <v>8440</v>
      </c>
      <c r="Q523" s="29">
        <v>5</v>
      </c>
      <c r="R523" s="29">
        <v>1</v>
      </c>
      <c r="S523" s="76">
        <v>18</v>
      </c>
    </row>
    <row r="524" spans="3:19" ht="15" hidden="1" customHeight="1">
      <c r="C524" s="114">
        <v>5119</v>
      </c>
      <c r="D524" s="114" t="s">
        <v>129</v>
      </c>
      <c r="E524" s="114">
        <v>47100</v>
      </c>
      <c r="F524" s="114">
        <v>3600</v>
      </c>
      <c r="G524" s="114">
        <v>8990</v>
      </c>
      <c r="I524" s="115">
        <v>5</v>
      </c>
      <c r="J524" s="115">
        <v>1</v>
      </c>
      <c r="K524" s="193">
        <v>19</v>
      </c>
      <c r="L524" s="26" t="s">
        <v>129</v>
      </c>
      <c r="M524" s="26">
        <v>44830</v>
      </c>
      <c r="N524" s="26">
        <v>3380</v>
      </c>
      <c r="O524" s="26">
        <v>8440</v>
      </c>
      <c r="Q524" s="29">
        <v>5</v>
      </c>
      <c r="R524" s="29">
        <v>1</v>
      </c>
      <c r="S524" s="76">
        <v>19</v>
      </c>
    </row>
    <row r="525" spans="3:19" ht="15" hidden="1" customHeight="1">
      <c r="C525" s="114">
        <v>5120</v>
      </c>
      <c r="D525" s="114" t="s">
        <v>130</v>
      </c>
      <c r="E525" s="114">
        <v>48910</v>
      </c>
      <c r="F525" s="114">
        <v>3600</v>
      </c>
      <c r="G525" s="114">
        <v>8990</v>
      </c>
      <c r="I525" s="115">
        <v>5</v>
      </c>
      <c r="J525" s="115">
        <v>1</v>
      </c>
      <c r="K525" s="193">
        <v>20</v>
      </c>
      <c r="L525" s="26" t="s">
        <v>130</v>
      </c>
      <c r="M525" s="26">
        <v>46520</v>
      </c>
      <c r="N525" s="26">
        <v>3380</v>
      </c>
      <c r="O525" s="26">
        <v>8440</v>
      </c>
      <c r="Q525" s="29">
        <v>5</v>
      </c>
      <c r="R525" s="29">
        <v>1</v>
      </c>
      <c r="S525" s="76">
        <v>20</v>
      </c>
    </row>
    <row r="526" spans="3:19" ht="15" hidden="1" customHeight="1">
      <c r="C526" s="114">
        <v>521</v>
      </c>
      <c r="D526" s="114" t="s">
        <v>111</v>
      </c>
      <c r="E526" s="114">
        <v>16770</v>
      </c>
      <c r="F526" s="114">
        <v>4120</v>
      </c>
      <c r="G526" s="114">
        <v>10300</v>
      </c>
      <c r="I526" s="115">
        <v>5</v>
      </c>
      <c r="J526" s="115">
        <v>2</v>
      </c>
      <c r="K526" s="193">
        <v>1</v>
      </c>
      <c r="L526" s="26" t="s">
        <v>111</v>
      </c>
      <c r="M526" s="26">
        <v>16530</v>
      </c>
      <c r="N526" s="26">
        <v>3870</v>
      </c>
      <c r="O526" s="26">
        <v>9680</v>
      </c>
      <c r="Q526" s="29">
        <v>5</v>
      </c>
      <c r="R526" s="29">
        <v>2</v>
      </c>
      <c r="S526" s="76">
        <v>1</v>
      </c>
    </row>
    <row r="527" spans="3:19" ht="15" hidden="1" customHeight="1">
      <c r="C527" s="114">
        <v>522</v>
      </c>
      <c r="D527" s="114" t="s">
        <v>112</v>
      </c>
      <c r="E527" s="114">
        <v>18880</v>
      </c>
      <c r="F527" s="114">
        <v>4120</v>
      </c>
      <c r="G527" s="114">
        <v>10300</v>
      </c>
      <c r="I527" s="115">
        <v>5</v>
      </c>
      <c r="J527" s="115">
        <v>2</v>
      </c>
      <c r="K527" s="193">
        <v>2</v>
      </c>
      <c r="L527" s="26" t="s">
        <v>112</v>
      </c>
      <c r="M527" s="26">
        <v>18500</v>
      </c>
      <c r="N527" s="26">
        <v>3870</v>
      </c>
      <c r="O527" s="26">
        <v>9680</v>
      </c>
      <c r="Q527" s="29">
        <v>5</v>
      </c>
      <c r="R527" s="29">
        <v>2</v>
      </c>
      <c r="S527" s="76">
        <v>2</v>
      </c>
    </row>
    <row r="528" spans="3:19" ht="15" hidden="1" customHeight="1">
      <c r="C528" s="114">
        <v>523</v>
      </c>
      <c r="D528" s="114" t="s">
        <v>113</v>
      </c>
      <c r="E528" s="114">
        <v>20990</v>
      </c>
      <c r="F528" s="114">
        <v>4120</v>
      </c>
      <c r="G528" s="114">
        <v>10300</v>
      </c>
      <c r="I528" s="115">
        <v>5</v>
      </c>
      <c r="J528" s="115">
        <v>2</v>
      </c>
      <c r="K528" s="193">
        <v>3</v>
      </c>
      <c r="L528" s="26" t="s">
        <v>113</v>
      </c>
      <c r="M528" s="26">
        <v>20480</v>
      </c>
      <c r="N528" s="26">
        <v>3870</v>
      </c>
      <c r="O528" s="26">
        <v>9680</v>
      </c>
      <c r="Q528" s="29">
        <v>5</v>
      </c>
      <c r="R528" s="29">
        <v>2</v>
      </c>
      <c r="S528" s="76">
        <v>3</v>
      </c>
    </row>
    <row r="529" spans="3:19" ht="15" hidden="1" customHeight="1">
      <c r="C529" s="114">
        <v>524</v>
      </c>
      <c r="D529" s="114" t="s">
        <v>114</v>
      </c>
      <c r="E529" s="114">
        <v>23100</v>
      </c>
      <c r="F529" s="114">
        <v>4120</v>
      </c>
      <c r="G529" s="114">
        <v>10300</v>
      </c>
      <c r="I529" s="115">
        <v>5</v>
      </c>
      <c r="J529" s="115">
        <v>2</v>
      </c>
      <c r="K529" s="193">
        <v>4</v>
      </c>
      <c r="L529" s="26" t="s">
        <v>114</v>
      </c>
      <c r="M529" s="26">
        <v>22450</v>
      </c>
      <c r="N529" s="26">
        <v>3870</v>
      </c>
      <c r="O529" s="26">
        <v>9680</v>
      </c>
      <c r="Q529" s="29">
        <v>5</v>
      </c>
      <c r="R529" s="29">
        <v>2</v>
      </c>
      <c r="S529" s="76">
        <v>4</v>
      </c>
    </row>
    <row r="530" spans="3:19" ht="15" hidden="1" customHeight="1">
      <c r="C530" s="114">
        <v>525</v>
      </c>
      <c r="D530" s="114" t="s">
        <v>115</v>
      </c>
      <c r="E530" s="114">
        <v>25210</v>
      </c>
      <c r="F530" s="114">
        <v>4120</v>
      </c>
      <c r="G530" s="114">
        <v>10300</v>
      </c>
      <c r="I530" s="115">
        <v>5</v>
      </c>
      <c r="J530" s="115">
        <v>2</v>
      </c>
      <c r="K530" s="193">
        <v>5</v>
      </c>
      <c r="L530" s="26" t="s">
        <v>115</v>
      </c>
      <c r="M530" s="26">
        <v>24420</v>
      </c>
      <c r="N530" s="26">
        <v>3870</v>
      </c>
      <c r="O530" s="26">
        <v>9680</v>
      </c>
      <c r="Q530" s="29">
        <v>5</v>
      </c>
      <c r="R530" s="29">
        <v>2</v>
      </c>
      <c r="S530" s="76">
        <v>5</v>
      </c>
    </row>
    <row r="531" spans="3:19" ht="15" hidden="1" customHeight="1">
      <c r="C531" s="114">
        <v>526</v>
      </c>
      <c r="D531" s="114" t="s">
        <v>116</v>
      </c>
      <c r="E531" s="114">
        <v>27320</v>
      </c>
      <c r="F531" s="114">
        <v>4120</v>
      </c>
      <c r="G531" s="114">
        <v>10300</v>
      </c>
      <c r="I531" s="115">
        <v>5</v>
      </c>
      <c r="J531" s="115">
        <v>2</v>
      </c>
      <c r="K531" s="193">
        <v>6</v>
      </c>
      <c r="L531" s="26" t="s">
        <v>116</v>
      </c>
      <c r="M531" s="26">
        <v>26390</v>
      </c>
      <c r="N531" s="26">
        <v>3870</v>
      </c>
      <c r="O531" s="26">
        <v>9680</v>
      </c>
      <c r="Q531" s="29">
        <v>5</v>
      </c>
      <c r="R531" s="29">
        <v>2</v>
      </c>
      <c r="S531" s="76">
        <v>6</v>
      </c>
    </row>
    <row r="532" spans="3:19" ht="15" hidden="1" customHeight="1">
      <c r="C532" s="114">
        <v>527</v>
      </c>
      <c r="D532" s="114" t="s">
        <v>117</v>
      </c>
      <c r="E532" s="114">
        <v>29430</v>
      </c>
      <c r="F532" s="114">
        <v>4120</v>
      </c>
      <c r="G532" s="114">
        <v>10300</v>
      </c>
      <c r="I532" s="115">
        <v>5</v>
      </c>
      <c r="J532" s="115">
        <v>2</v>
      </c>
      <c r="K532" s="193">
        <v>7</v>
      </c>
      <c r="L532" s="26" t="s">
        <v>117</v>
      </c>
      <c r="M532" s="26">
        <v>28370</v>
      </c>
      <c r="N532" s="26">
        <v>3870</v>
      </c>
      <c r="O532" s="26">
        <v>9680</v>
      </c>
      <c r="Q532" s="29">
        <v>5</v>
      </c>
      <c r="R532" s="29">
        <v>2</v>
      </c>
      <c r="S532" s="76">
        <v>7</v>
      </c>
    </row>
    <row r="533" spans="3:19" ht="15" hidden="1" customHeight="1">
      <c r="C533" s="114">
        <v>528</v>
      </c>
      <c r="D533" s="114" t="s">
        <v>118</v>
      </c>
      <c r="E533" s="114">
        <v>31540</v>
      </c>
      <c r="F533" s="114">
        <v>4120</v>
      </c>
      <c r="G533" s="114">
        <v>10300</v>
      </c>
      <c r="I533" s="115">
        <v>5</v>
      </c>
      <c r="J533" s="115">
        <v>2</v>
      </c>
      <c r="K533" s="193">
        <v>8</v>
      </c>
      <c r="L533" s="26" t="s">
        <v>118</v>
      </c>
      <c r="M533" s="26">
        <v>30340</v>
      </c>
      <c r="N533" s="26">
        <v>3870</v>
      </c>
      <c r="O533" s="26">
        <v>9680</v>
      </c>
      <c r="Q533" s="29">
        <v>5</v>
      </c>
      <c r="R533" s="29">
        <v>2</v>
      </c>
      <c r="S533" s="76">
        <v>8</v>
      </c>
    </row>
    <row r="534" spans="3:19" ht="15" hidden="1" customHeight="1">
      <c r="C534" s="114">
        <v>529</v>
      </c>
      <c r="D534" s="114" t="s">
        <v>119</v>
      </c>
      <c r="E534" s="114">
        <v>33650</v>
      </c>
      <c r="F534" s="114">
        <v>4120</v>
      </c>
      <c r="G534" s="114">
        <v>10300</v>
      </c>
      <c r="I534" s="115">
        <v>5</v>
      </c>
      <c r="J534" s="115">
        <v>2</v>
      </c>
      <c r="K534" s="193">
        <v>9</v>
      </c>
      <c r="L534" s="26" t="s">
        <v>119</v>
      </c>
      <c r="M534" s="26">
        <v>32310</v>
      </c>
      <c r="N534" s="26">
        <v>3870</v>
      </c>
      <c r="O534" s="26">
        <v>9680</v>
      </c>
      <c r="Q534" s="29">
        <v>5</v>
      </c>
      <c r="R534" s="29">
        <v>2</v>
      </c>
      <c r="S534" s="76">
        <v>9</v>
      </c>
    </row>
    <row r="535" spans="3:19" ht="15" hidden="1" customHeight="1">
      <c r="C535" s="114">
        <v>5210</v>
      </c>
      <c r="D535" s="114" t="s">
        <v>120</v>
      </c>
      <c r="E535" s="114">
        <v>35760</v>
      </c>
      <c r="F535" s="114">
        <v>4120</v>
      </c>
      <c r="G535" s="114">
        <v>10300</v>
      </c>
      <c r="I535" s="115">
        <v>5</v>
      </c>
      <c r="J535" s="115">
        <v>2</v>
      </c>
      <c r="K535" s="193">
        <v>10</v>
      </c>
      <c r="L535" s="26" t="s">
        <v>120</v>
      </c>
      <c r="M535" s="26">
        <v>34280</v>
      </c>
      <c r="N535" s="26">
        <v>3870</v>
      </c>
      <c r="O535" s="26">
        <v>9680</v>
      </c>
      <c r="Q535" s="29">
        <v>5</v>
      </c>
      <c r="R535" s="29">
        <v>2</v>
      </c>
      <c r="S535" s="76">
        <v>10</v>
      </c>
    </row>
    <row r="536" spans="3:19" ht="15" hidden="1" customHeight="1">
      <c r="C536" s="114">
        <v>5211</v>
      </c>
      <c r="D536" s="114" t="s">
        <v>121</v>
      </c>
      <c r="E536" s="114">
        <v>37830</v>
      </c>
      <c r="F536" s="114">
        <v>4120</v>
      </c>
      <c r="G536" s="114">
        <v>10300</v>
      </c>
      <c r="I536" s="115">
        <v>5</v>
      </c>
      <c r="J536" s="115">
        <v>2</v>
      </c>
      <c r="K536" s="193">
        <v>11</v>
      </c>
      <c r="L536" s="26" t="s">
        <v>121</v>
      </c>
      <c r="M536" s="26">
        <v>36240</v>
      </c>
      <c r="N536" s="26">
        <v>3870</v>
      </c>
      <c r="O536" s="26">
        <v>9680</v>
      </c>
      <c r="Q536" s="29">
        <v>5</v>
      </c>
      <c r="R536" s="29">
        <v>2</v>
      </c>
      <c r="S536" s="76">
        <v>11</v>
      </c>
    </row>
    <row r="537" spans="3:19" ht="15" hidden="1" customHeight="1">
      <c r="C537" s="114">
        <v>5212</v>
      </c>
      <c r="D537" s="114" t="s">
        <v>122</v>
      </c>
      <c r="E537" s="114">
        <v>39910</v>
      </c>
      <c r="F537" s="114">
        <v>4120</v>
      </c>
      <c r="G537" s="114">
        <v>10300</v>
      </c>
      <c r="I537" s="115">
        <v>5</v>
      </c>
      <c r="J537" s="115">
        <v>2</v>
      </c>
      <c r="K537" s="193">
        <v>12</v>
      </c>
      <c r="L537" s="26" t="s">
        <v>122</v>
      </c>
      <c r="M537" s="26">
        <v>38190</v>
      </c>
      <c r="N537" s="26">
        <v>3870</v>
      </c>
      <c r="O537" s="26">
        <v>9680</v>
      </c>
      <c r="Q537" s="29">
        <v>5</v>
      </c>
      <c r="R537" s="29">
        <v>2</v>
      </c>
      <c r="S537" s="76">
        <v>12</v>
      </c>
    </row>
    <row r="538" spans="3:19" ht="15" hidden="1" customHeight="1">
      <c r="C538" s="114">
        <v>5213</v>
      </c>
      <c r="D538" s="114" t="s">
        <v>123</v>
      </c>
      <c r="E538" s="114">
        <v>41990</v>
      </c>
      <c r="F538" s="114">
        <v>4120</v>
      </c>
      <c r="G538" s="114">
        <v>10300</v>
      </c>
      <c r="I538" s="115">
        <v>5</v>
      </c>
      <c r="J538" s="115">
        <v>2</v>
      </c>
      <c r="K538" s="193">
        <v>13</v>
      </c>
      <c r="L538" s="26" t="s">
        <v>123</v>
      </c>
      <c r="M538" s="26">
        <v>40140</v>
      </c>
      <c r="N538" s="26">
        <v>3870</v>
      </c>
      <c r="O538" s="26">
        <v>9680</v>
      </c>
      <c r="Q538" s="29">
        <v>5</v>
      </c>
      <c r="R538" s="29">
        <v>2</v>
      </c>
      <c r="S538" s="76">
        <v>13</v>
      </c>
    </row>
    <row r="539" spans="3:19" ht="15" hidden="1" customHeight="1">
      <c r="C539" s="114">
        <v>5214</v>
      </c>
      <c r="D539" s="114" t="s">
        <v>124</v>
      </c>
      <c r="E539" s="114">
        <v>44070</v>
      </c>
      <c r="F539" s="114">
        <v>4120</v>
      </c>
      <c r="G539" s="114">
        <v>10300</v>
      </c>
      <c r="I539" s="115">
        <v>5</v>
      </c>
      <c r="J539" s="115">
        <v>2</v>
      </c>
      <c r="K539" s="193">
        <v>14</v>
      </c>
      <c r="L539" s="26" t="s">
        <v>124</v>
      </c>
      <c r="M539" s="26">
        <v>42090</v>
      </c>
      <c r="N539" s="26">
        <v>3870</v>
      </c>
      <c r="O539" s="26">
        <v>9680</v>
      </c>
      <c r="Q539" s="29">
        <v>5</v>
      </c>
      <c r="R539" s="29">
        <v>2</v>
      </c>
      <c r="S539" s="76">
        <v>14</v>
      </c>
    </row>
    <row r="540" spans="3:19" ht="15" hidden="1" customHeight="1">
      <c r="C540" s="114">
        <v>5215</v>
      </c>
      <c r="D540" s="114" t="s">
        <v>125</v>
      </c>
      <c r="E540" s="114">
        <v>46150</v>
      </c>
      <c r="F540" s="114">
        <v>4120</v>
      </c>
      <c r="G540" s="114">
        <v>10300</v>
      </c>
      <c r="I540" s="115">
        <v>5</v>
      </c>
      <c r="J540" s="115">
        <v>2</v>
      </c>
      <c r="K540" s="193">
        <v>15</v>
      </c>
      <c r="L540" s="26" t="s">
        <v>125</v>
      </c>
      <c r="M540" s="26">
        <v>44040</v>
      </c>
      <c r="N540" s="26">
        <v>3870</v>
      </c>
      <c r="O540" s="26">
        <v>9680</v>
      </c>
      <c r="Q540" s="29">
        <v>5</v>
      </c>
      <c r="R540" s="29">
        <v>2</v>
      </c>
      <c r="S540" s="76">
        <v>15</v>
      </c>
    </row>
    <row r="541" spans="3:19" ht="15" hidden="1" customHeight="1">
      <c r="C541" s="114">
        <v>5216</v>
      </c>
      <c r="D541" s="114" t="s">
        <v>126</v>
      </c>
      <c r="E541" s="114">
        <v>48220</v>
      </c>
      <c r="F541" s="114">
        <v>4120</v>
      </c>
      <c r="G541" s="114">
        <v>10300</v>
      </c>
      <c r="I541" s="115">
        <v>5</v>
      </c>
      <c r="J541" s="115">
        <v>2</v>
      </c>
      <c r="K541" s="193">
        <v>16</v>
      </c>
      <c r="L541" s="26" t="s">
        <v>126</v>
      </c>
      <c r="M541" s="26">
        <v>45990</v>
      </c>
      <c r="N541" s="26">
        <v>3870</v>
      </c>
      <c r="O541" s="26">
        <v>9680</v>
      </c>
      <c r="Q541" s="29">
        <v>5</v>
      </c>
      <c r="R541" s="29">
        <v>2</v>
      </c>
      <c r="S541" s="76">
        <v>16</v>
      </c>
    </row>
    <row r="542" spans="3:19" ht="15" hidden="1" customHeight="1">
      <c r="C542" s="114">
        <v>5217</v>
      </c>
      <c r="D542" s="114" t="s">
        <v>127</v>
      </c>
      <c r="E542" s="114">
        <v>50300</v>
      </c>
      <c r="F542" s="114">
        <v>4120</v>
      </c>
      <c r="G542" s="114">
        <v>10300</v>
      </c>
      <c r="I542" s="115">
        <v>5</v>
      </c>
      <c r="J542" s="115">
        <v>2</v>
      </c>
      <c r="K542" s="193">
        <v>17</v>
      </c>
      <c r="L542" s="26" t="s">
        <v>127</v>
      </c>
      <c r="M542" s="26">
        <v>47940</v>
      </c>
      <c r="N542" s="26">
        <v>3870</v>
      </c>
      <c r="O542" s="26">
        <v>9680</v>
      </c>
      <c r="Q542" s="29">
        <v>5</v>
      </c>
      <c r="R542" s="29">
        <v>2</v>
      </c>
      <c r="S542" s="76">
        <v>17</v>
      </c>
    </row>
    <row r="543" spans="3:19" ht="15" hidden="1" customHeight="1">
      <c r="C543" s="114">
        <v>5218</v>
      </c>
      <c r="D543" s="114" t="s">
        <v>128</v>
      </c>
      <c r="E543" s="114">
        <v>52380</v>
      </c>
      <c r="F543" s="114">
        <v>4120</v>
      </c>
      <c r="G543" s="114">
        <v>10300</v>
      </c>
      <c r="I543" s="115">
        <v>5</v>
      </c>
      <c r="J543" s="115">
        <v>2</v>
      </c>
      <c r="K543" s="193">
        <v>18</v>
      </c>
      <c r="L543" s="26" t="s">
        <v>128</v>
      </c>
      <c r="M543" s="26">
        <v>49900</v>
      </c>
      <c r="N543" s="26">
        <v>3870</v>
      </c>
      <c r="O543" s="26">
        <v>9680</v>
      </c>
      <c r="Q543" s="29">
        <v>5</v>
      </c>
      <c r="R543" s="29">
        <v>2</v>
      </c>
      <c r="S543" s="76">
        <v>18</v>
      </c>
    </row>
    <row r="544" spans="3:19" ht="15" hidden="1" customHeight="1">
      <c r="C544" s="114">
        <v>5219</v>
      </c>
      <c r="D544" s="114" t="s">
        <v>129</v>
      </c>
      <c r="E544" s="114">
        <v>54460</v>
      </c>
      <c r="F544" s="114">
        <v>4120</v>
      </c>
      <c r="G544" s="114">
        <v>10300</v>
      </c>
      <c r="I544" s="115">
        <v>5</v>
      </c>
      <c r="J544" s="115">
        <v>2</v>
      </c>
      <c r="K544" s="193">
        <v>19</v>
      </c>
      <c r="L544" s="26" t="s">
        <v>129</v>
      </c>
      <c r="M544" s="26">
        <v>51850</v>
      </c>
      <c r="N544" s="26">
        <v>3870</v>
      </c>
      <c r="O544" s="26">
        <v>9680</v>
      </c>
      <c r="Q544" s="29">
        <v>5</v>
      </c>
      <c r="R544" s="29">
        <v>2</v>
      </c>
      <c r="S544" s="76">
        <v>19</v>
      </c>
    </row>
    <row r="545" spans="3:19" ht="15" hidden="1" customHeight="1">
      <c r="C545" s="114">
        <v>5220</v>
      </c>
      <c r="D545" s="114" t="s">
        <v>130</v>
      </c>
      <c r="E545" s="114">
        <v>56530</v>
      </c>
      <c r="F545" s="114">
        <v>4120</v>
      </c>
      <c r="G545" s="114">
        <v>10300</v>
      </c>
      <c r="I545" s="115">
        <v>5</v>
      </c>
      <c r="J545" s="115">
        <v>2</v>
      </c>
      <c r="K545" s="193">
        <v>20</v>
      </c>
      <c r="L545" s="26" t="s">
        <v>130</v>
      </c>
      <c r="M545" s="26">
        <v>53800</v>
      </c>
      <c r="N545" s="26">
        <v>3870</v>
      </c>
      <c r="O545" s="26">
        <v>9680</v>
      </c>
      <c r="Q545" s="29">
        <v>5</v>
      </c>
      <c r="R545" s="29">
        <v>2</v>
      </c>
      <c r="S545" s="76">
        <v>20</v>
      </c>
    </row>
    <row r="546" spans="3:19" ht="15" hidden="1" customHeight="1">
      <c r="C546" s="114">
        <v>531</v>
      </c>
      <c r="D546" s="114" t="s">
        <v>111</v>
      </c>
      <c r="E546" s="114">
        <v>21550</v>
      </c>
      <c r="F546" s="114">
        <v>5560</v>
      </c>
      <c r="G546" s="114">
        <v>13910</v>
      </c>
      <c r="I546" s="115">
        <v>5</v>
      </c>
      <c r="J546" s="115">
        <v>3</v>
      </c>
      <c r="K546" s="193">
        <v>1</v>
      </c>
      <c r="L546" s="26" t="s">
        <v>111</v>
      </c>
      <c r="M546" s="26">
        <v>20790</v>
      </c>
      <c r="N546" s="26">
        <v>5070</v>
      </c>
      <c r="O546" s="26">
        <v>12660</v>
      </c>
      <c r="Q546" s="29">
        <v>5</v>
      </c>
      <c r="R546" s="29">
        <v>3</v>
      </c>
      <c r="S546" s="76">
        <v>1</v>
      </c>
    </row>
    <row r="547" spans="3:19" ht="15" hidden="1" customHeight="1">
      <c r="C547" s="114">
        <v>532</v>
      </c>
      <c r="D547" s="114" t="s">
        <v>112</v>
      </c>
      <c r="E547" s="114">
        <v>24460</v>
      </c>
      <c r="F547" s="114">
        <v>5560</v>
      </c>
      <c r="G547" s="114">
        <v>13910</v>
      </c>
      <c r="I547" s="115">
        <v>5</v>
      </c>
      <c r="J547" s="115">
        <v>3</v>
      </c>
      <c r="K547" s="193">
        <v>2</v>
      </c>
      <c r="L547" s="26" t="s">
        <v>112</v>
      </c>
      <c r="M547" s="26">
        <v>23430</v>
      </c>
      <c r="N547" s="26">
        <v>5070</v>
      </c>
      <c r="O547" s="26">
        <v>12660</v>
      </c>
      <c r="Q547" s="29">
        <v>5</v>
      </c>
      <c r="R547" s="29">
        <v>3</v>
      </c>
      <c r="S547" s="76">
        <v>2</v>
      </c>
    </row>
    <row r="548" spans="3:19" ht="15" hidden="1" customHeight="1">
      <c r="C548" s="114">
        <v>533</v>
      </c>
      <c r="D548" s="114" t="s">
        <v>113</v>
      </c>
      <c r="E548" s="114">
        <v>27370</v>
      </c>
      <c r="F548" s="114">
        <v>5560</v>
      </c>
      <c r="G548" s="114">
        <v>13910</v>
      </c>
      <c r="I548" s="115">
        <v>5</v>
      </c>
      <c r="J548" s="115">
        <v>3</v>
      </c>
      <c r="K548" s="193">
        <v>3</v>
      </c>
      <c r="L548" s="26" t="s">
        <v>113</v>
      </c>
      <c r="M548" s="26">
        <v>26070</v>
      </c>
      <c r="N548" s="26">
        <v>5070</v>
      </c>
      <c r="O548" s="26">
        <v>12660</v>
      </c>
      <c r="Q548" s="29">
        <v>5</v>
      </c>
      <c r="R548" s="29">
        <v>3</v>
      </c>
      <c r="S548" s="76">
        <v>3</v>
      </c>
    </row>
    <row r="549" spans="3:19" ht="15" hidden="1" customHeight="1">
      <c r="C549" s="114">
        <v>534</v>
      </c>
      <c r="D549" s="114" t="s">
        <v>114</v>
      </c>
      <c r="E549" s="114">
        <v>30280</v>
      </c>
      <c r="F549" s="114">
        <v>5560</v>
      </c>
      <c r="G549" s="114">
        <v>13910</v>
      </c>
      <c r="I549" s="115">
        <v>5</v>
      </c>
      <c r="J549" s="115">
        <v>3</v>
      </c>
      <c r="K549" s="193">
        <v>4</v>
      </c>
      <c r="L549" s="26" t="s">
        <v>114</v>
      </c>
      <c r="M549" s="26">
        <v>28710</v>
      </c>
      <c r="N549" s="26">
        <v>5070</v>
      </c>
      <c r="O549" s="26">
        <v>12660</v>
      </c>
      <c r="Q549" s="29">
        <v>5</v>
      </c>
      <c r="R549" s="29">
        <v>3</v>
      </c>
      <c r="S549" s="76">
        <v>4</v>
      </c>
    </row>
    <row r="550" spans="3:19" ht="15" hidden="1" customHeight="1">
      <c r="C550" s="114">
        <v>535</v>
      </c>
      <c r="D550" s="114" t="s">
        <v>115</v>
      </c>
      <c r="E550" s="114">
        <v>33200</v>
      </c>
      <c r="F550" s="114">
        <v>5560</v>
      </c>
      <c r="G550" s="114">
        <v>13910</v>
      </c>
      <c r="I550" s="115">
        <v>5</v>
      </c>
      <c r="J550" s="115">
        <v>3</v>
      </c>
      <c r="K550" s="193">
        <v>5</v>
      </c>
      <c r="L550" s="26" t="s">
        <v>115</v>
      </c>
      <c r="M550" s="26">
        <v>31350</v>
      </c>
      <c r="N550" s="26">
        <v>5070</v>
      </c>
      <c r="O550" s="26">
        <v>12660</v>
      </c>
      <c r="Q550" s="29">
        <v>5</v>
      </c>
      <c r="R550" s="29">
        <v>3</v>
      </c>
      <c r="S550" s="76">
        <v>5</v>
      </c>
    </row>
    <row r="551" spans="3:19" ht="15" hidden="1" customHeight="1">
      <c r="C551" s="114">
        <v>536</v>
      </c>
      <c r="D551" s="114" t="s">
        <v>116</v>
      </c>
      <c r="E551" s="114">
        <v>36110</v>
      </c>
      <c r="F551" s="114">
        <v>5560</v>
      </c>
      <c r="G551" s="114">
        <v>13910</v>
      </c>
      <c r="I551" s="115">
        <v>5</v>
      </c>
      <c r="J551" s="115">
        <v>3</v>
      </c>
      <c r="K551" s="193">
        <v>6</v>
      </c>
      <c r="L551" s="26" t="s">
        <v>116</v>
      </c>
      <c r="M551" s="26">
        <v>33990</v>
      </c>
      <c r="N551" s="26">
        <v>5070</v>
      </c>
      <c r="O551" s="26">
        <v>12660</v>
      </c>
      <c r="Q551" s="29">
        <v>5</v>
      </c>
      <c r="R551" s="29">
        <v>3</v>
      </c>
      <c r="S551" s="76">
        <v>6</v>
      </c>
    </row>
    <row r="552" spans="3:19" ht="15" hidden="1" customHeight="1">
      <c r="C552" s="114">
        <v>537</v>
      </c>
      <c r="D552" s="114" t="s">
        <v>117</v>
      </c>
      <c r="E552" s="114">
        <v>39020</v>
      </c>
      <c r="F552" s="114">
        <v>5560</v>
      </c>
      <c r="G552" s="114">
        <v>13910</v>
      </c>
      <c r="I552" s="115">
        <v>5</v>
      </c>
      <c r="J552" s="115">
        <v>3</v>
      </c>
      <c r="K552" s="193">
        <v>7</v>
      </c>
      <c r="L552" s="26" t="s">
        <v>117</v>
      </c>
      <c r="M552" s="26">
        <v>36630</v>
      </c>
      <c r="N552" s="26">
        <v>5070</v>
      </c>
      <c r="O552" s="26">
        <v>12660</v>
      </c>
      <c r="Q552" s="29">
        <v>5</v>
      </c>
      <c r="R552" s="29">
        <v>3</v>
      </c>
      <c r="S552" s="76">
        <v>7</v>
      </c>
    </row>
    <row r="553" spans="3:19" ht="15" hidden="1" customHeight="1">
      <c r="C553" s="114">
        <v>538</v>
      </c>
      <c r="D553" s="114" t="s">
        <v>118</v>
      </c>
      <c r="E553" s="114">
        <v>41930</v>
      </c>
      <c r="F553" s="114">
        <v>5560</v>
      </c>
      <c r="G553" s="114">
        <v>13910</v>
      </c>
      <c r="I553" s="115">
        <v>5</v>
      </c>
      <c r="J553" s="115">
        <v>3</v>
      </c>
      <c r="K553" s="193">
        <v>8</v>
      </c>
      <c r="L553" s="26" t="s">
        <v>118</v>
      </c>
      <c r="M553" s="26">
        <v>39270</v>
      </c>
      <c r="N553" s="26">
        <v>5070</v>
      </c>
      <c r="O553" s="26">
        <v>12660</v>
      </c>
      <c r="Q553" s="29">
        <v>5</v>
      </c>
      <c r="R553" s="29">
        <v>3</v>
      </c>
      <c r="S553" s="76">
        <v>8</v>
      </c>
    </row>
    <row r="554" spans="3:19" ht="15" hidden="1" customHeight="1">
      <c r="C554" s="114">
        <v>539</v>
      </c>
      <c r="D554" s="114" t="s">
        <v>119</v>
      </c>
      <c r="E554" s="114">
        <v>44840</v>
      </c>
      <c r="F554" s="114">
        <v>5560</v>
      </c>
      <c r="G554" s="114">
        <v>13910</v>
      </c>
      <c r="I554" s="115">
        <v>5</v>
      </c>
      <c r="J554" s="115">
        <v>3</v>
      </c>
      <c r="K554" s="193">
        <v>9</v>
      </c>
      <c r="L554" s="26" t="s">
        <v>119</v>
      </c>
      <c r="M554" s="26">
        <v>41910</v>
      </c>
      <c r="N554" s="26">
        <v>5070</v>
      </c>
      <c r="O554" s="26">
        <v>12660</v>
      </c>
      <c r="Q554" s="29">
        <v>5</v>
      </c>
      <c r="R554" s="29">
        <v>3</v>
      </c>
      <c r="S554" s="76">
        <v>9</v>
      </c>
    </row>
    <row r="555" spans="3:19" ht="15" hidden="1" customHeight="1">
      <c r="C555" s="114">
        <v>5310</v>
      </c>
      <c r="D555" s="114" t="s">
        <v>120</v>
      </c>
      <c r="E555" s="114">
        <v>47750</v>
      </c>
      <c r="F555" s="114">
        <v>5560</v>
      </c>
      <c r="G555" s="114">
        <v>13910</v>
      </c>
      <c r="I555" s="115">
        <v>5</v>
      </c>
      <c r="J555" s="115">
        <v>3</v>
      </c>
      <c r="K555" s="193">
        <v>10</v>
      </c>
      <c r="L555" s="26" t="s">
        <v>120</v>
      </c>
      <c r="M555" s="26">
        <v>44550</v>
      </c>
      <c r="N555" s="26">
        <v>5070</v>
      </c>
      <c r="O555" s="26">
        <v>12660</v>
      </c>
      <c r="Q555" s="29">
        <v>5</v>
      </c>
      <c r="R555" s="29">
        <v>3</v>
      </c>
      <c r="S555" s="76">
        <v>10</v>
      </c>
    </row>
    <row r="556" spans="3:19" ht="15" hidden="1" customHeight="1">
      <c r="C556" s="114">
        <v>5311</v>
      </c>
      <c r="D556" s="114" t="s">
        <v>121</v>
      </c>
      <c r="E556" s="114">
        <v>50580</v>
      </c>
      <c r="F556" s="114">
        <v>5560</v>
      </c>
      <c r="G556" s="114">
        <v>13910</v>
      </c>
      <c r="I556" s="115">
        <v>5</v>
      </c>
      <c r="J556" s="115">
        <v>3</v>
      </c>
      <c r="K556" s="193">
        <v>11</v>
      </c>
      <c r="L556" s="26" t="s">
        <v>121</v>
      </c>
      <c r="M556" s="26">
        <v>47120</v>
      </c>
      <c r="N556" s="26">
        <v>5070</v>
      </c>
      <c r="O556" s="26">
        <v>12660</v>
      </c>
      <c r="Q556" s="29">
        <v>5</v>
      </c>
      <c r="R556" s="29">
        <v>3</v>
      </c>
      <c r="S556" s="76">
        <v>11</v>
      </c>
    </row>
    <row r="557" spans="3:19" ht="15" hidden="1" customHeight="1">
      <c r="C557" s="114">
        <v>5312</v>
      </c>
      <c r="D557" s="114" t="s">
        <v>122</v>
      </c>
      <c r="E557" s="114">
        <v>53400</v>
      </c>
      <c r="F557" s="114">
        <v>5560</v>
      </c>
      <c r="G557" s="114">
        <v>13910</v>
      </c>
      <c r="I557" s="115">
        <v>5</v>
      </c>
      <c r="J557" s="115">
        <v>3</v>
      </c>
      <c r="K557" s="193">
        <v>12</v>
      </c>
      <c r="L557" s="26" t="s">
        <v>122</v>
      </c>
      <c r="M557" s="26">
        <v>49690</v>
      </c>
      <c r="N557" s="26">
        <v>5070</v>
      </c>
      <c r="O557" s="26">
        <v>12660</v>
      </c>
      <c r="Q557" s="29">
        <v>5</v>
      </c>
      <c r="R557" s="29">
        <v>3</v>
      </c>
      <c r="S557" s="76">
        <v>12</v>
      </c>
    </row>
    <row r="558" spans="3:19" ht="15" hidden="1" customHeight="1">
      <c r="C558" s="114">
        <v>5313</v>
      </c>
      <c r="D558" s="114" t="s">
        <v>123</v>
      </c>
      <c r="E558" s="114">
        <v>56220</v>
      </c>
      <c r="F558" s="114">
        <v>5560</v>
      </c>
      <c r="G558" s="114">
        <v>13910</v>
      </c>
      <c r="I558" s="115">
        <v>5</v>
      </c>
      <c r="J558" s="115">
        <v>3</v>
      </c>
      <c r="K558" s="193">
        <v>13</v>
      </c>
      <c r="L558" s="26" t="s">
        <v>123</v>
      </c>
      <c r="M558" s="26">
        <v>52250</v>
      </c>
      <c r="N558" s="26">
        <v>5070</v>
      </c>
      <c r="O558" s="26">
        <v>12660</v>
      </c>
      <c r="Q558" s="29">
        <v>5</v>
      </c>
      <c r="R558" s="29">
        <v>3</v>
      </c>
      <c r="S558" s="76">
        <v>13</v>
      </c>
    </row>
    <row r="559" spans="3:19" ht="15" hidden="1" customHeight="1">
      <c r="C559" s="114">
        <v>5314</v>
      </c>
      <c r="D559" s="114" t="s">
        <v>124</v>
      </c>
      <c r="E559" s="114">
        <v>59040</v>
      </c>
      <c r="F559" s="114">
        <v>5560</v>
      </c>
      <c r="G559" s="114">
        <v>13910</v>
      </c>
      <c r="I559" s="115">
        <v>5</v>
      </c>
      <c r="J559" s="115">
        <v>3</v>
      </c>
      <c r="K559" s="193">
        <v>14</v>
      </c>
      <c r="L559" s="26" t="s">
        <v>124</v>
      </c>
      <c r="M559" s="26">
        <v>54820</v>
      </c>
      <c r="N559" s="26">
        <v>5070</v>
      </c>
      <c r="O559" s="26">
        <v>12660</v>
      </c>
      <c r="Q559" s="29">
        <v>5</v>
      </c>
      <c r="R559" s="29">
        <v>3</v>
      </c>
      <c r="S559" s="76">
        <v>14</v>
      </c>
    </row>
    <row r="560" spans="3:19" ht="15" hidden="1" customHeight="1">
      <c r="C560" s="114">
        <v>5315</v>
      </c>
      <c r="D560" s="114" t="s">
        <v>125</v>
      </c>
      <c r="E560" s="114">
        <v>61870</v>
      </c>
      <c r="F560" s="114">
        <v>5560</v>
      </c>
      <c r="G560" s="114">
        <v>13910</v>
      </c>
      <c r="I560" s="115">
        <v>5</v>
      </c>
      <c r="J560" s="115">
        <v>3</v>
      </c>
      <c r="K560" s="193">
        <v>15</v>
      </c>
      <c r="L560" s="26" t="s">
        <v>125</v>
      </c>
      <c r="M560" s="26">
        <v>57390</v>
      </c>
      <c r="N560" s="26">
        <v>5070</v>
      </c>
      <c r="O560" s="26">
        <v>12660</v>
      </c>
      <c r="Q560" s="29">
        <v>5</v>
      </c>
      <c r="R560" s="29">
        <v>3</v>
      </c>
      <c r="S560" s="76">
        <v>15</v>
      </c>
    </row>
    <row r="561" spans="3:19" ht="15" hidden="1" customHeight="1">
      <c r="C561" s="114">
        <v>5316</v>
      </c>
      <c r="D561" s="114" t="s">
        <v>126</v>
      </c>
      <c r="E561" s="114">
        <v>64690</v>
      </c>
      <c r="F561" s="114">
        <v>5560</v>
      </c>
      <c r="G561" s="114">
        <v>13910</v>
      </c>
      <c r="I561" s="115">
        <v>5</v>
      </c>
      <c r="J561" s="115">
        <v>3</v>
      </c>
      <c r="K561" s="193">
        <v>16</v>
      </c>
      <c r="L561" s="26" t="s">
        <v>126</v>
      </c>
      <c r="M561" s="26">
        <v>59960</v>
      </c>
      <c r="N561" s="26">
        <v>5070</v>
      </c>
      <c r="O561" s="26">
        <v>12660</v>
      </c>
      <c r="Q561" s="29">
        <v>5</v>
      </c>
      <c r="R561" s="29">
        <v>3</v>
      </c>
      <c r="S561" s="76">
        <v>16</v>
      </c>
    </row>
    <row r="562" spans="3:19" ht="15" hidden="1" customHeight="1">
      <c r="C562" s="114">
        <v>5317</v>
      </c>
      <c r="D562" s="114" t="s">
        <v>127</v>
      </c>
      <c r="E562" s="114">
        <v>67510</v>
      </c>
      <c r="F562" s="114">
        <v>5560</v>
      </c>
      <c r="G562" s="114">
        <v>13910</v>
      </c>
      <c r="I562" s="115">
        <v>5</v>
      </c>
      <c r="J562" s="115">
        <v>3</v>
      </c>
      <c r="K562" s="193">
        <v>17</v>
      </c>
      <c r="L562" s="26" t="s">
        <v>127</v>
      </c>
      <c r="M562" s="26">
        <v>62520</v>
      </c>
      <c r="N562" s="26">
        <v>5070</v>
      </c>
      <c r="O562" s="26">
        <v>12660</v>
      </c>
      <c r="Q562" s="29">
        <v>5</v>
      </c>
      <c r="R562" s="29">
        <v>3</v>
      </c>
      <c r="S562" s="76">
        <v>17</v>
      </c>
    </row>
    <row r="563" spans="3:19" ht="15" hidden="1" customHeight="1">
      <c r="C563" s="114">
        <v>5318</v>
      </c>
      <c r="D563" s="114" t="s">
        <v>128</v>
      </c>
      <c r="E563" s="114">
        <v>70330</v>
      </c>
      <c r="F563" s="114">
        <v>5560</v>
      </c>
      <c r="G563" s="114">
        <v>13910</v>
      </c>
      <c r="I563" s="115">
        <v>5</v>
      </c>
      <c r="J563" s="115">
        <v>3</v>
      </c>
      <c r="K563" s="193">
        <v>18</v>
      </c>
      <c r="L563" s="26" t="s">
        <v>128</v>
      </c>
      <c r="M563" s="26">
        <v>65090</v>
      </c>
      <c r="N563" s="26">
        <v>5070</v>
      </c>
      <c r="O563" s="26">
        <v>12660</v>
      </c>
      <c r="Q563" s="29">
        <v>5</v>
      </c>
      <c r="R563" s="29">
        <v>3</v>
      </c>
      <c r="S563" s="76">
        <v>18</v>
      </c>
    </row>
    <row r="564" spans="3:19" ht="15" hidden="1" customHeight="1">
      <c r="C564" s="114">
        <v>5319</v>
      </c>
      <c r="D564" s="114" t="s">
        <v>129</v>
      </c>
      <c r="E564" s="114">
        <v>73160</v>
      </c>
      <c r="F564" s="114">
        <v>5560</v>
      </c>
      <c r="G564" s="114">
        <v>13910</v>
      </c>
      <c r="I564" s="115">
        <v>5</v>
      </c>
      <c r="J564" s="115">
        <v>3</v>
      </c>
      <c r="K564" s="193">
        <v>19</v>
      </c>
      <c r="L564" s="26" t="s">
        <v>129</v>
      </c>
      <c r="M564" s="26">
        <v>67660</v>
      </c>
      <c r="N564" s="26">
        <v>5070</v>
      </c>
      <c r="O564" s="26">
        <v>12660</v>
      </c>
      <c r="Q564" s="29">
        <v>5</v>
      </c>
      <c r="R564" s="29">
        <v>3</v>
      </c>
      <c r="S564" s="76">
        <v>19</v>
      </c>
    </row>
    <row r="565" spans="3:19" ht="15" hidden="1" customHeight="1">
      <c r="C565" s="114">
        <v>5320</v>
      </c>
      <c r="D565" s="114" t="s">
        <v>130</v>
      </c>
      <c r="E565" s="114">
        <v>75980</v>
      </c>
      <c r="F565" s="114">
        <v>5560</v>
      </c>
      <c r="G565" s="114">
        <v>13910</v>
      </c>
      <c r="I565" s="115">
        <v>5</v>
      </c>
      <c r="J565" s="115">
        <v>3</v>
      </c>
      <c r="K565" s="193">
        <v>20</v>
      </c>
      <c r="L565" s="26" t="s">
        <v>130</v>
      </c>
      <c r="M565" s="26">
        <v>70230</v>
      </c>
      <c r="N565" s="26">
        <v>5070</v>
      </c>
      <c r="O565" s="26">
        <v>12660</v>
      </c>
      <c r="Q565" s="29">
        <v>5</v>
      </c>
      <c r="R565" s="29">
        <v>3</v>
      </c>
      <c r="S565" s="76">
        <v>20</v>
      </c>
    </row>
    <row r="566" spans="3:19" ht="15" hidden="1" customHeight="1">
      <c r="C566" s="114">
        <v>541</v>
      </c>
      <c r="D566" s="114" t="s">
        <v>111</v>
      </c>
      <c r="E566" s="114">
        <v>27550</v>
      </c>
      <c r="F566" s="114">
        <v>7480</v>
      </c>
      <c r="G566" s="114">
        <v>18700</v>
      </c>
      <c r="I566" s="115">
        <v>5</v>
      </c>
      <c r="J566" s="115">
        <v>4</v>
      </c>
      <c r="K566" s="193">
        <v>1</v>
      </c>
      <c r="L566" s="26" t="s">
        <v>111</v>
      </c>
      <c r="M566" s="26">
        <v>25850</v>
      </c>
      <c r="N566" s="26">
        <v>6540</v>
      </c>
      <c r="O566" s="26">
        <v>16340</v>
      </c>
      <c r="Q566" s="29">
        <v>5</v>
      </c>
      <c r="R566" s="29">
        <v>4</v>
      </c>
      <c r="S566" s="76">
        <v>1</v>
      </c>
    </row>
    <row r="567" spans="3:19" ht="15" hidden="1" customHeight="1">
      <c r="C567" s="114">
        <v>542</v>
      </c>
      <c r="D567" s="114" t="s">
        <v>112</v>
      </c>
      <c r="E567" s="114">
        <v>31480</v>
      </c>
      <c r="F567" s="114">
        <v>7480</v>
      </c>
      <c r="G567" s="114">
        <v>18700</v>
      </c>
      <c r="I567" s="115">
        <v>5</v>
      </c>
      <c r="J567" s="115">
        <v>4</v>
      </c>
      <c r="K567" s="193">
        <v>2</v>
      </c>
      <c r="L567" s="26" t="s">
        <v>112</v>
      </c>
      <c r="M567" s="26">
        <v>29270</v>
      </c>
      <c r="N567" s="26">
        <v>6540</v>
      </c>
      <c r="O567" s="26">
        <v>16340</v>
      </c>
      <c r="Q567" s="29">
        <v>5</v>
      </c>
      <c r="R567" s="29">
        <v>4</v>
      </c>
      <c r="S567" s="76">
        <v>2</v>
      </c>
    </row>
    <row r="568" spans="3:19" ht="15" hidden="1" customHeight="1">
      <c r="C568" s="114">
        <v>543</v>
      </c>
      <c r="D568" s="114" t="s">
        <v>113</v>
      </c>
      <c r="E568" s="114">
        <v>35420</v>
      </c>
      <c r="F568" s="114">
        <v>7480</v>
      </c>
      <c r="G568" s="114">
        <v>18700</v>
      </c>
      <c r="I568" s="115">
        <v>5</v>
      </c>
      <c r="J568" s="115">
        <v>4</v>
      </c>
      <c r="K568" s="193">
        <v>3</v>
      </c>
      <c r="L568" s="26" t="s">
        <v>113</v>
      </c>
      <c r="M568" s="26">
        <v>32690</v>
      </c>
      <c r="N568" s="26">
        <v>6540</v>
      </c>
      <c r="O568" s="26">
        <v>16340</v>
      </c>
      <c r="Q568" s="29">
        <v>5</v>
      </c>
      <c r="R568" s="29">
        <v>4</v>
      </c>
      <c r="S568" s="76">
        <v>3</v>
      </c>
    </row>
    <row r="569" spans="3:19" ht="15" hidden="1" customHeight="1">
      <c r="C569" s="114">
        <v>544</v>
      </c>
      <c r="D569" s="114" t="s">
        <v>114</v>
      </c>
      <c r="E569" s="114">
        <v>39360</v>
      </c>
      <c r="F569" s="114">
        <v>7480</v>
      </c>
      <c r="G569" s="114">
        <v>18700</v>
      </c>
      <c r="I569" s="115">
        <v>5</v>
      </c>
      <c r="J569" s="115">
        <v>4</v>
      </c>
      <c r="K569" s="193">
        <v>4</v>
      </c>
      <c r="L569" s="26" t="s">
        <v>114</v>
      </c>
      <c r="M569" s="26">
        <v>36110</v>
      </c>
      <c r="N569" s="26">
        <v>6540</v>
      </c>
      <c r="O569" s="26">
        <v>16340</v>
      </c>
      <c r="Q569" s="29">
        <v>5</v>
      </c>
      <c r="R569" s="29">
        <v>4</v>
      </c>
      <c r="S569" s="76">
        <v>4</v>
      </c>
    </row>
    <row r="570" spans="3:19" ht="15" hidden="1" customHeight="1">
      <c r="C570" s="114">
        <v>545</v>
      </c>
      <c r="D570" s="114" t="s">
        <v>115</v>
      </c>
      <c r="E570" s="114">
        <v>43300</v>
      </c>
      <c r="F570" s="114">
        <v>7480</v>
      </c>
      <c r="G570" s="114">
        <v>18700</v>
      </c>
      <c r="I570" s="115">
        <v>5</v>
      </c>
      <c r="J570" s="115">
        <v>4</v>
      </c>
      <c r="K570" s="193">
        <v>5</v>
      </c>
      <c r="L570" s="26" t="s">
        <v>115</v>
      </c>
      <c r="M570" s="26">
        <v>39530</v>
      </c>
      <c r="N570" s="26">
        <v>6540</v>
      </c>
      <c r="O570" s="26">
        <v>16340</v>
      </c>
      <c r="Q570" s="29">
        <v>5</v>
      </c>
      <c r="R570" s="29">
        <v>4</v>
      </c>
      <c r="S570" s="76">
        <v>5</v>
      </c>
    </row>
    <row r="571" spans="3:19" ht="15" hidden="1" customHeight="1">
      <c r="C571" s="114">
        <v>546</v>
      </c>
      <c r="D571" s="114" t="s">
        <v>116</v>
      </c>
      <c r="E571" s="114">
        <v>47240</v>
      </c>
      <c r="F571" s="114">
        <v>7480</v>
      </c>
      <c r="G571" s="114">
        <v>18700</v>
      </c>
      <c r="I571" s="115">
        <v>5</v>
      </c>
      <c r="J571" s="115">
        <v>4</v>
      </c>
      <c r="K571" s="193">
        <v>6</v>
      </c>
      <c r="L571" s="26" t="s">
        <v>116</v>
      </c>
      <c r="M571" s="26">
        <v>42950</v>
      </c>
      <c r="N571" s="26">
        <v>6540</v>
      </c>
      <c r="O571" s="26">
        <v>16340</v>
      </c>
      <c r="Q571" s="29">
        <v>5</v>
      </c>
      <c r="R571" s="29">
        <v>4</v>
      </c>
      <c r="S571" s="76">
        <v>6</v>
      </c>
    </row>
    <row r="572" spans="3:19" ht="15" hidden="1" customHeight="1">
      <c r="C572" s="114">
        <v>547</v>
      </c>
      <c r="D572" s="114" t="s">
        <v>117</v>
      </c>
      <c r="E572" s="114">
        <v>51170</v>
      </c>
      <c r="F572" s="114">
        <v>7480</v>
      </c>
      <c r="G572" s="114">
        <v>18700</v>
      </c>
      <c r="I572" s="115">
        <v>5</v>
      </c>
      <c r="J572" s="115">
        <v>4</v>
      </c>
      <c r="K572" s="193">
        <v>7</v>
      </c>
      <c r="L572" s="26" t="s">
        <v>117</v>
      </c>
      <c r="M572" s="26">
        <v>46370</v>
      </c>
      <c r="N572" s="26">
        <v>6540</v>
      </c>
      <c r="O572" s="26">
        <v>16340</v>
      </c>
      <c r="Q572" s="29">
        <v>5</v>
      </c>
      <c r="R572" s="29">
        <v>4</v>
      </c>
      <c r="S572" s="76">
        <v>7</v>
      </c>
    </row>
    <row r="573" spans="3:19" ht="15" hidden="1" customHeight="1">
      <c r="C573" s="114">
        <v>548</v>
      </c>
      <c r="D573" s="114" t="s">
        <v>118</v>
      </c>
      <c r="E573" s="114">
        <v>55110</v>
      </c>
      <c r="F573" s="114">
        <v>7480</v>
      </c>
      <c r="G573" s="114">
        <v>18700</v>
      </c>
      <c r="I573" s="115">
        <v>5</v>
      </c>
      <c r="J573" s="115">
        <v>4</v>
      </c>
      <c r="K573" s="193">
        <v>8</v>
      </c>
      <c r="L573" s="26" t="s">
        <v>118</v>
      </c>
      <c r="M573" s="26">
        <v>49790</v>
      </c>
      <c r="N573" s="26">
        <v>6540</v>
      </c>
      <c r="O573" s="26">
        <v>16340</v>
      </c>
      <c r="Q573" s="29">
        <v>5</v>
      </c>
      <c r="R573" s="29">
        <v>4</v>
      </c>
      <c r="S573" s="76">
        <v>8</v>
      </c>
    </row>
    <row r="574" spans="3:19" ht="15" hidden="1" customHeight="1">
      <c r="C574" s="114">
        <v>549</v>
      </c>
      <c r="D574" s="114" t="s">
        <v>119</v>
      </c>
      <c r="E574" s="114">
        <v>59050</v>
      </c>
      <c r="F574" s="114">
        <v>7480</v>
      </c>
      <c r="G574" s="114">
        <v>18700</v>
      </c>
      <c r="I574" s="115">
        <v>5</v>
      </c>
      <c r="J574" s="115">
        <v>4</v>
      </c>
      <c r="K574" s="193">
        <v>9</v>
      </c>
      <c r="L574" s="26" t="s">
        <v>119</v>
      </c>
      <c r="M574" s="26">
        <v>53210</v>
      </c>
      <c r="N574" s="26">
        <v>6540</v>
      </c>
      <c r="O574" s="26">
        <v>16340</v>
      </c>
      <c r="Q574" s="29">
        <v>5</v>
      </c>
      <c r="R574" s="29">
        <v>4</v>
      </c>
      <c r="S574" s="76">
        <v>9</v>
      </c>
    </row>
    <row r="575" spans="3:19" ht="15" hidden="1" customHeight="1">
      <c r="C575" s="114">
        <v>5410</v>
      </c>
      <c r="D575" s="114" t="s">
        <v>120</v>
      </c>
      <c r="E575" s="114">
        <v>62990</v>
      </c>
      <c r="F575" s="114">
        <v>7480</v>
      </c>
      <c r="G575" s="114">
        <v>18700</v>
      </c>
      <c r="I575" s="115">
        <v>5</v>
      </c>
      <c r="J575" s="115">
        <v>4</v>
      </c>
      <c r="K575" s="193">
        <v>10</v>
      </c>
      <c r="L575" s="26" t="s">
        <v>120</v>
      </c>
      <c r="M575" s="26">
        <v>56630</v>
      </c>
      <c r="N575" s="26">
        <v>6540</v>
      </c>
      <c r="O575" s="26">
        <v>16340</v>
      </c>
      <c r="Q575" s="29">
        <v>5</v>
      </c>
      <c r="R575" s="29">
        <v>4</v>
      </c>
      <c r="S575" s="76">
        <v>10</v>
      </c>
    </row>
    <row r="576" spans="3:19" ht="15" hidden="1" customHeight="1">
      <c r="C576" s="114">
        <v>5411</v>
      </c>
      <c r="D576" s="114" t="s">
        <v>121</v>
      </c>
      <c r="E576" s="114">
        <v>66790</v>
      </c>
      <c r="F576" s="114">
        <v>7480</v>
      </c>
      <c r="G576" s="114">
        <v>18700</v>
      </c>
      <c r="I576" s="115">
        <v>5</v>
      </c>
      <c r="J576" s="115">
        <v>4</v>
      </c>
      <c r="K576" s="193">
        <v>11</v>
      </c>
      <c r="L576" s="26" t="s">
        <v>121</v>
      </c>
      <c r="M576" s="26">
        <v>59950</v>
      </c>
      <c r="N576" s="26">
        <v>6540</v>
      </c>
      <c r="O576" s="26">
        <v>16340</v>
      </c>
      <c r="Q576" s="29">
        <v>5</v>
      </c>
      <c r="R576" s="29">
        <v>4</v>
      </c>
      <c r="S576" s="76">
        <v>11</v>
      </c>
    </row>
    <row r="577" spans="3:19" ht="15" hidden="1" customHeight="1">
      <c r="C577" s="114">
        <v>5412</v>
      </c>
      <c r="D577" s="114" t="s">
        <v>122</v>
      </c>
      <c r="E577" s="114">
        <v>70590</v>
      </c>
      <c r="F577" s="114">
        <v>7480</v>
      </c>
      <c r="G577" s="114">
        <v>18700</v>
      </c>
      <c r="I577" s="115">
        <v>5</v>
      </c>
      <c r="J577" s="115">
        <v>4</v>
      </c>
      <c r="K577" s="193">
        <v>12</v>
      </c>
      <c r="L577" s="26" t="s">
        <v>122</v>
      </c>
      <c r="M577" s="26">
        <v>63270</v>
      </c>
      <c r="N577" s="26">
        <v>6540</v>
      </c>
      <c r="O577" s="26">
        <v>16340</v>
      </c>
      <c r="Q577" s="29">
        <v>5</v>
      </c>
      <c r="R577" s="29">
        <v>4</v>
      </c>
      <c r="S577" s="76">
        <v>12</v>
      </c>
    </row>
    <row r="578" spans="3:19" ht="15" hidden="1" customHeight="1">
      <c r="C578" s="114">
        <v>5413</v>
      </c>
      <c r="D578" s="114" t="s">
        <v>123</v>
      </c>
      <c r="E578" s="114">
        <v>74390</v>
      </c>
      <c r="F578" s="114">
        <v>7480</v>
      </c>
      <c r="G578" s="114">
        <v>18700</v>
      </c>
      <c r="I578" s="115">
        <v>5</v>
      </c>
      <c r="J578" s="115">
        <v>4</v>
      </c>
      <c r="K578" s="193">
        <v>13</v>
      </c>
      <c r="L578" s="26" t="s">
        <v>123</v>
      </c>
      <c r="M578" s="26">
        <v>66580</v>
      </c>
      <c r="N578" s="26">
        <v>6540</v>
      </c>
      <c r="O578" s="26">
        <v>16340</v>
      </c>
      <c r="Q578" s="29">
        <v>5</v>
      </c>
      <c r="R578" s="29">
        <v>4</v>
      </c>
      <c r="S578" s="76">
        <v>13</v>
      </c>
    </row>
    <row r="579" spans="3:19" ht="15" hidden="1" customHeight="1">
      <c r="C579" s="114">
        <v>5414</v>
      </c>
      <c r="D579" s="114" t="s">
        <v>124</v>
      </c>
      <c r="E579" s="114">
        <v>78190</v>
      </c>
      <c r="F579" s="114">
        <v>7480</v>
      </c>
      <c r="G579" s="114">
        <v>18700</v>
      </c>
      <c r="I579" s="115">
        <v>5</v>
      </c>
      <c r="J579" s="115">
        <v>4</v>
      </c>
      <c r="K579" s="193">
        <v>14</v>
      </c>
      <c r="L579" s="26" t="s">
        <v>124</v>
      </c>
      <c r="M579" s="26">
        <v>69900</v>
      </c>
      <c r="N579" s="26">
        <v>6540</v>
      </c>
      <c r="O579" s="26">
        <v>16340</v>
      </c>
      <c r="Q579" s="29">
        <v>5</v>
      </c>
      <c r="R579" s="29">
        <v>4</v>
      </c>
      <c r="S579" s="76">
        <v>14</v>
      </c>
    </row>
    <row r="580" spans="3:19" ht="15" hidden="1" customHeight="1">
      <c r="C580" s="114">
        <v>5415</v>
      </c>
      <c r="D580" s="114" t="s">
        <v>125</v>
      </c>
      <c r="E580" s="114">
        <v>81990</v>
      </c>
      <c r="F580" s="114">
        <v>7480</v>
      </c>
      <c r="G580" s="114">
        <v>18700</v>
      </c>
      <c r="I580" s="115">
        <v>5</v>
      </c>
      <c r="J580" s="115">
        <v>4</v>
      </c>
      <c r="K580" s="193">
        <v>15</v>
      </c>
      <c r="L580" s="26" t="s">
        <v>125</v>
      </c>
      <c r="M580" s="26">
        <v>73220</v>
      </c>
      <c r="N580" s="26">
        <v>6540</v>
      </c>
      <c r="O580" s="26">
        <v>16340</v>
      </c>
      <c r="Q580" s="29">
        <v>5</v>
      </c>
      <c r="R580" s="29">
        <v>4</v>
      </c>
      <c r="S580" s="76">
        <v>15</v>
      </c>
    </row>
    <row r="581" spans="3:19" ht="15" hidden="1" customHeight="1">
      <c r="C581" s="114">
        <v>5416</v>
      </c>
      <c r="D581" s="114" t="s">
        <v>126</v>
      </c>
      <c r="E581" s="114">
        <v>85790</v>
      </c>
      <c r="F581" s="114">
        <v>7480</v>
      </c>
      <c r="G581" s="114">
        <v>18700</v>
      </c>
      <c r="I581" s="115">
        <v>5</v>
      </c>
      <c r="J581" s="115">
        <v>4</v>
      </c>
      <c r="K581" s="193">
        <v>16</v>
      </c>
      <c r="L581" s="26" t="s">
        <v>126</v>
      </c>
      <c r="M581" s="26">
        <v>76540</v>
      </c>
      <c r="N581" s="26">
        <v>6540</v>
      </c>
      <c r="O581" s="26">
        <v>16340</v>
      </c>
      <c r="Q581" s="29">
        <v>5</v>
      </c>
      <c r="R581" s="29">
        <v>4</v>
      </c>
      <c r="S581" s="76">
        <v>16</v>
      </c>
    </row>
    <row r="582" spans="3:19" ht="15" hidden="1" customHeight="1">
      <c r="C582" s="114">
        <v>5417</v>
      </c>
      <c r="D582" s="114" t="s">
        <v>127</v>
      </c>
      <c r="E582" s="114">
        <v>89600</v>
      </c>
      <c r="F582" s="114">
        <v>7480</v>
      </c>
      <c r="G582" s="114">
        <v>18700</v>
      </c>
      <c r="I582" s="115">
        <v>5</v>
      </c>
      <c r="J582" s="115">
        <v>4</v>
      </c>
      <c r="K582" s="193">
        <v>17</v>
      </c>
      <c r="L582" s="26" t="s">
        <v>127</v>
      </c>
      <c r="M582" s="26">
        <v>79850</v>
      </c>
      <c r="N582" s="26">
        <v>6540</v>
      </c>
      <c r="O582" s="26">
        <v>16340</v>
      </c>
      <c r="Q582" s="29">
        <v>5</v>
      </c>
      <c r="R582" s="29">
        <v>4</v>
      </c>
      <c r="S582" s="76">
        <v>17</v>
      </c>
    </row>
    <row r="583" spans="3:19" ht="15" hidden="1" customHeight="1">
      <c r="C583" s="114">
        <v>5418</v>
      </c>
      <c r="D583" s="114" t="s">
        <v>128</v>
      </c>
      <c r="E583" s="114">
        <v>93400</v>
      </c>
      <c r="F583" s="114">
        <v>7480</v>
      </c>
      <c r="G583" s="114">
        <v>18700</v>
      </c>
      <c r="I583" s="115">
        <v>5</v>
      </c>
      <c r="J583" s="115">
        <v>4</v>
      </c>
      <c r="K583" s="193">
        <v>18</v>
      </c>
      <c r="L583" s="26" t="s">
        <v>128</v>
      </c>
      <c r="M583" s="26">
        <v>83170</v>
      </c>
      <c r="N583" s="26">
        <v>6540</v>
      </c>
      <c r="O583" s="26">
        <v>16340</v>
      </c>
      <c r="Q583" s="29">
        <v>5</v>
      </c>
      <c r="R583" s="29">
        <v>4</v>
      </c>
      <c r="S583" s="76">
        <v>18</v>
      </c>
    </row>
    <row r="584" spans="3:19" ht="15" hidden="1" customHeight="1">
      <c r="C584" s="114">
        <v>5419</v>
      </c>
      <c r="D584" s="114" t="s">
        <v>129</v>
      </c>
      <c r="E584" s="114">
        <v>97200</v>
      </c>
      <c r="F584" s="114">
        <v>7480</v>
      </c>
      <c r="G584" s="114">
        <v>18700</v>
      </c>
      <c r="I584" s="115">
        <v>5</v>
      </c>
      <c r="J584" s="115">
        <v>4</v>
      </c>
      <c r="K584" s="193">
        <v>19</v>
      </c>
      <c r="L584" s="26" t="s">
        <v>129</v>
      </c>
      <c r="M584" s="26">
        <v>86490</v>
      </c>
      <c r="N584" s="26">
        <v>6540</v>
      </c>
      <c r="O584" s="26">
        <v>16340</v>
      </c>
      <c r="Q584" s="29">
        <v>5</v>
      </c>
      <c r="R584" s="29">
        <v>4</v>
      </c>
      <c r="S584" s="76">
        <v>19</v>
      </c>
    </row>
    <row r="585" spans="3:19" ht="15" hidden="1" customHeight="1">
      <c r="C585" s="114">
        <v>5420</v>
      </c>
      <c r="D585" s="114" t="s">
        <v>130</v>
      </c>
      <c r="E585" s="114">
        <v>101000</v>
      </c>
      <c r="F585" s="114">
        <v>7480</v>
      </c>
      <c r="G585" s="114">
        <v>18700</v>
      </c>
      <c r="I585" s="115">
        <v>5</v>
      </c>
      <c r="J585" s="115">
        <v>4</v>
      </c>
      <c r="K585" s="193">
        <v>20</v>
      </c>
      <c r="L585" s="26" t="s">
        <v>130</v>
      </c>
      <c r="M585" s="26">
        <v>89810</v>
      </c>
      <c r="N585" s="26">
        <v>6540</v>
      </c>
      <c r="O585" s="26">
        <v>16340</v>
      </c>
      <c r="Q585" s="29">
        <v>5</v>
      </c>
      <c r="R585" s="29">
        <v>4</v>
      </c>
      <c r="S585" s="76">
        <v>20</v>
      </c>
    </row>
    <row r="586" spans="3:19" ht="15" hidden="1" customHeight="1">
      <c r="C586" s="114">
        <v>611</v>
      </c>
      <c r="D586" s="114" t="s">
        <v>111</v>
      </c>
      <c r="E586" s="114">
        <v>15060</v>
      </c>
      <c r="F586" s="114">
        <v>3680</v>
      </c>
      <c r="G586" s="114">
        <v>9210</v>
      </c>
      <c r="I586" s="115">
        <v>6</v>
      </c>
      <c r="J586" s="115">
        <v>1</v>
      </c>
      <c r="K586" s="193">
        <v>1</v>
      </c>
      <c r="L586" s="26" t="s">
        <v>111</v>
      </c>
      <c r="M586" s="26">
        <v>14330</v>
      </c>
      <c r="N586" s="26">
        <v>3370</v>
      </c>
      <c r="O586" s="26">
        <v>8430</v>
      </c>
      <c r="Q586" s="29">
        <v>6</v>
      </c>
      <c r="R586" s="29">
        <v>1</v>
      </c>
      <c r="S586" s="76">
        <v>1</v>
      </c>
    </row>
    <row r="587" spans="3:19" ht="15" hidden="1" customHeight="1">
      <c r="C587" s="114">
        <v>612</v>
      </c>
      <c r="D587" s="114" t="s">
        <v>112</v>
      </c>
      <c r="E587" s="114">
        <v>16920</v>
      </c>
      <c r="F587" s="114">
        <v>3680</v>
      </c>
      <c r="G587" s="114">
        <v>9210</v>
      </c>
      <c r="I587" s="115">
        <v>6</v>
      </c>
      <c r="J587" s="115">
        <v>1</v>
      </c>
      <c r="K587" s="193">
        <v>2</v>
      </c>
      <c r="L587" s="26" t="s">
        <v>112</v>
      </c>
      <c r="M587" s="26">
        <v>16020</v>
      </c>
      <c r="N587" s="26">
        <v>3370</v>
      </c>
      <c r="O587" s="26">
        <v>8430</v>
      </c>
      <c r="Q587" s="29">
        <v>6</v>
      </c>
      <c r="R587" s="29">
        <v>1</v>
      </c>
      <c r="S587" s="76">
        <v>2</v>
      </c>
    </row>
    <row r="588" spans="3:19" ht="15" hidden="1" customHeight="1">
      <c r="C588" s="114">
        <v>613</v>
      </c>
      <c r="D588" s="114" t="s">
        <v>113</v>
      </c>
      <c r="E588" s="114">
        <v>18780</v>
      </c>
      <c r="F588" s="114">
        <v>3680</v>
      </c>
      <c r="G588" s="114">
        <v>9210</v>
      </c>
      <c r="I588" s="115">
        <v>6</v>
      </c>
      <c r="J588" s="115">
        <v>1</v>
      </c>
      <c r="K588" s="193">
        <v>3</v>
      </c>
      <c r="L588" s="26" t="s">
        <v>113</v>
      </c>
      <c r="M588" s="26">
        <v>17710</v>
      </c>
      <c r="N588" s="26">
        <v>3370</v>
      </c>
      <c r="O588" s="26">
        <v>8430</v>
      </c>
      <c r="Q588" s="29">
        <v>6</v>
      </c>
      <c r="R588" s="29">
        <v>1</v>
      </c>
      <c r="S588" s="76">
        <v>3</v>
      </c>
    </row>
    <row r="589" spans="3:19" ht="15" hidden="1" customHeight="1">
      <c r="C589" s="114">
        <v>614</v>
      </c>
      <c r="D589" s="114" t="s">
        <v>114</v>
      </c>
      <c r="E589" s="114">
        <v>20630</v>
      </c>
      <c r="F589" s="114">
        <v>3680</v>
      </c>
      <c r="G589" s="114">
        <v>9210</v>
      </c>
      <c r="I589" s="115">
        <v>6</v>
      </c>
      <c r="J589" s="115">
        <v>1</v>
      </c>
      <c r="K589" s="193">
        <v>4</v>
      </c>
      <c r="L589" s="26" t="s">
        <v>114</v>
      </c>
      <c r="M589" s="26">
        <v>19400</v>
      </c>
      <c r="N589" s="26">
        <v>3370</v>
      </c>
      <c r="O589" s="26">
        <v>8430</v>
      </c>
      <c r="Q589" s="29">
        <v>6</v>
      </c>
      <c r="R589" s="29">
        <v>1</v>
      </c>
      <c r="S589" s="76">
        <v>4</v>
      </c>
    </row>
    <row r="590" spans="3:19" ht="15" hidden="1" customHeight="1">
      <c r="C590" s="114">
        <v>615</v>
      </c>
      <c r="D590" s="114" t="s">
        <v>115</v>
      </c>
      <c r="E590" s="114">
        <v>22490</v>
      </c>
      <c r="F590" s="114">
        <v>3680</v>
      </c>
      <c r="G590" s="114">
        <v>9210</v>
      </c>
      <c r="I590" s="115">
        <v>6</v>
      </c>
      <c r="J590" s="115">
        <v>1</v>
      </c>
      <c r="K590" s="193">
        <v>5</v>
      </c>
      <c r="L590" s="26" t="s">
        <v>115</v>
      </c>
      <c r="M590" s="26">
        <v>21090</v>
      </c>
      <c r="N590" s="26">
        <v>3370</v>
      </c>
      <c r="O590" s="26">
        <v>8430</v>
      </c>
      <c r="Q590" s="29">
        <v>6</v>
      </c>
      <c r="R590" s="29">
        <v>1</v>
      </c>
      <c r="S590" s="76">
        <v>5</v>
      </c>
    </row>
    <row r="591" spans="3:19" ht="15" hidden="1" customHeight="1">
      <c r="C591" s="114">
        <v>616</v>
      </c>
      <c r="D591" s="114" t="s">
        <v>116</v>
      </c>
      <c r="E591" s="114">
        <v>24350</v>
      </c>
      <c r="F591" s="114">
        <v>3680</v>
      </c>
      <c r="G591" s="114">
        <v>9210</v>
      </c>
      <c r="I591" s="115">
        <v>6</v>
      </c>
      <c r="J591" s="115">
        <v>1</v>
      </c>
      <c r="K591" s="193">
        <v>6</v>
      </c>
      <c r="L591" s="26" t="s">
        <v>116</v>
      </c>
      <c r="M591" s="26">
        <v>22770</v>
      </c>
      <c r="N591" s="26">
        <v>3370</v>
      </c>
      <c r="O591" s="26">
        <v>8430</v>
      </c>
      <c r="Q591" s="29">
        <v>6</v>
      </c>
      <c r="R591" s="29">
        <v>1</v>
      </c>
      <c r="S591" s="76">
        <v>6</v>
      </c>
    </row>
    <row r="592" spans="3:19" ht="15" hidden="1" customHeight="1">
      <c r="C592" s="114">
        <v>617</v>
      </c>
      <c r="D592" s="114" t="s">
        <v>117</v>
      </c>
      <c r="E592" s="114">
        <v>26200</v>
      </c>
      <c r="F592" s="114">
        <v>3680</v>
      </c>
      <c r="G592" s="114">
        <v>9210</v>
      </c>
      <c r="I592" s="115">
        <v>6</v>
      </c>
      <c r="J592" s="115">
        <v>1</v>
      </c>
      <c r="K592" s="193">
        <v>7</v>
      </c>
      <c r="L592" s="26" t="s">
        <v>117</v>
      </c>
      <c r="M592" s="26">
        <v>24460</v>
      </c>
      <c r="N592" s="26">
        <v>3370</v>
      </c>
      <c r="O592" s="26">
        <v>8430</v>
      </c>
      <c r="Q592" s="29">
        <v>6</v>
      </c>
      <c r="R592" s="29">
        <v>1</v>
      </c>
      <c r="S592" s="76">
        <v>7</v>
      </c>
    </row>
    <row r="593" spans="3:19" ht="15" hidden="1" customHeight="1">
      <c r="C593" s="114">
        <v>618</v>
      </c>
      <c r="D593" s="114" t="s">
        <v>118</v>
      </c>
      <c r="E593" s="114">
        <v>28060</v>
      </c>
      <c r="F593" s="114">
        <v>3680</v>
      </c>
      <c r="G593" s="114">
        <v>9210</v>
      </c>
      <c r="I593" s="115">
        <v>6</v>
      </c>
      <c r="J593" s="115">
        <v>1</v>
      </c>
      <c r="K593" s="193">
        <v>8</v>
      </c>
      <c r="L593" s="26" t="s">
        <v>118</v>
      </c>
      <c r="M593" s="26">
        <v>26150</v>
      </c>
      <c r="N593" s="26">
        <v>3370</v>
      </c>
      <c r="O593" s="26">
        <v>8430</v>
      </c>
      <c r="Q593" s="29">
        <v>6</v>
      </c>
      <c r="R593" s="29">
        <v>1</v>
      </c>
      <c r="S593" s="76">
        <v>8</v>
      </c>
    </row>
    <row r="594" spans="3:19" ht="15" hidden="1" customHeight="1">
      <c r="C594" s="114">
        <v>619</v>
      </c>
      <c r="D594" s="114" t="s">
        <v>119</v>
      </c>
      <c r="E594" s="114">
        <v>29920</v>
      </c>
      <c r="F594" s="114">
        <v>3680</v>
      </c>
      <c r="G594" s="114">
        <v>9210</v>
      </c>
      <c r="I594" s="115">
        <v>6</v>
      </c>
      <c r="J594" s="115">
        <v>1</v>
      </c>
      <c r="K594" s="193">
        <v>9</v>
      </c>
      <c r="L594" s="26" t="s">
        <v>119</v>
      </c>
      <c r="M594" s="26">
        <v>27840</v>
      </c>
      <c r="N594" s="26">
        <v>3370</v>
      </c>
      <c r="O594" s="26">
        <v>8430</v>
      </c>
      <c r="Q594" s="29">
        <v>6</v>
      </c>
      <c r="R594" s="29">
        <v>1</v>
      </c>
      <c r="S594" s="76">
        <v>9</v>
      </c>
    </row>
    <row r="595" spans="3:19" ht="15" hidden="1" customHeight="1">
      <c r="C595" s="114">
        <v>6110</v>
      </c>
      <c r="D595" s="114" t="s">
        <v>120</v>
      </c>
      <c r="E595" s="114">
        <v>31770</v>
      </c>
      <c r="F595" s="114">
        <v>3680</v>
      </c>
      <c r="G595" s="114">
        <v>9210</v>
      </c>
      <c r="I595" s="115">
        <v>6</v>
      </c>
      <c r="J595" s="115">
        <v>1</v>
      </c>
      <c r="K595" s="193">
        <v>10</v>
      </c>
      <c r="L595" s="26" t="s">
        <v>120</v>
      </c>
      <c r="M595" s="26">
        <v>29530</v>
      </c>
      <c r="N595" s="26">
        <v>3370</v>
      </c>
      <c r="O595" s="26">
        <v>8430</v>
      </c>
      <c r="Q595" s="29">
        <v>6</v>
      </c>
      <c r="R595" s="29">
        <v>1</v>
      </c>
      <c r="S595" s="76">
        <v>10</v>
      </c>
    </row>
    <row r="596" spans="3:19" ht="15" hidden="1" customHeight="1">
      <c r="C596" s="114">
        <v>6111</v>
      </c>
      <c r="D596" s="114" t="s">
        <v>121</v>
      </c>
      <c r="E596" s="114">
        <v>33620</v>
      </c>
      <c r="F596" s="114">
        <v>3680</v>
      </c>
      <c r="G596" s="114">
        <v>9210</v>
      </c>
      <c r="I596" s="115">
        <v>6</v>
      </c>
      <c r="J596" s="115">
        <v>1</v>
      </c>
      <c r="K596" s="193">
        <v>11</v>
      </c>
      <c r="L596" s="26" t="s">
        <v>121</v>
      </c>
      <c r="M596" s="26">
        <v>31220</v>
      </c>
      <c r="N596" s="26">
        <v>3370</v>
      </c>
      <c r="O596" s="26">
        <v>8430</v>
      </c>
      <c r="Q596" s="29">
        <v>6</v>
      </c>
      <c r="R596" s="29">
        <v>1</v>
      </c>
      <c r="S596" s="76">
        <v>11</v>
      </c>
    </row>
    <row r="597" spans="3:19" ht="15" hidden="1" customHeight="1">
      <c r="C597" s="114">
        <v>6112</v>
      </c>
      <c r="D597" s="114" t="s">
        <v>122</v>
      </c>
      <c r="E597" s="114">
        <v>35470</v>
      </c>
      <c r="F597" s="114">
        <v>3680</v>
      </c>
      <c r="G597" s="114">
        <v>9210</v>
      </c>
      <c r="I597" s="115">
        <v>6</v>
      </c>
      <c r="J597" s="115">
        <v>1</v>
      </c>
      <c r="K597" s="193">
        <v>12</v>
      </c>
      <c r="L597" s="26" t="s">
        <v>122</v>
      </c>
      <c r="M597" s="26">
        <v>32910</v>
      </c>
      <c r="N597" s="26">
        <v>3370</v>
      </c>
      <c r="O597" s="26">
        <v>8430</v>
      </c>
      <c r="Q597" s="29">
        <v>6</v>
      </c>
      <c r="R597" s="29">
        <v>1</v>
      </c>
      <c r="S597" s="76">
        <v>12</v>
      </c>
    </row>
    <row r="598" spans="3:19" ht="15" hidden="1" customHeight="1">
      <c r="C598" s="114">
        <v>6113</v>
      </c>
      <c r="D598" s="114" t="s">
        <v>123</v>
      </c>
      <c r="E598" s="114">
        <v>37320</v>
      </c>
      <c r="F598" s="114">
        <v>3680</v>
      </c>
      <c r="G598" s="114">
        <v>9210</v>
      </c>
      <c r="I598" s="115">
        <v>6</v>
      </c>
      <c r="J598" s="115">
        <v>1</v>
      </c>
      <c r="K598" s="193">
        <v>13</v>
      </c>
      <c r="L598" s="26" t="s">
        <v>123</v>
      </c>
      <c r="M598" s="26">
        <v>34600</v>
      </c>
      <c r="N598" s="26">
        <v>3370</v>
      </c>
      <c r="O598" s="26">
        <v>8430</v>
      </c>
      <c r="Q598" s="29">
        <v>6</v>
      </c>
      <c r="R598" s="29">
        <v>1</v>
      </c>
      <c r="S598" s="76">
        <v>13</v>
      </c>
    </row>
    <row r="599" spans="3:19" ht="15" hidden="1" customHeight="1">
      <c r="C599" s="114">
        <v>6114</v>
      </c>
      <c r="D599" s="114" t="s">
        <v>124</v>
      </c>
      <c r="E599" s="114">
        <v>39170</v>
      </c>
      <c r="F599" s="114">
        <v>3680</v>
      </c>
      <c r="G599" s="114">
        <v>9210</v>
      </c>
      <c r="I599" s="115">
        <v>6</v>
      </c>
      <c r="J599" s="115">
        <v>1</v>
      </c>
      <c r="K599" s="193">
        <v>14</v>
      </c>
      <c r="L599" s="26" t="s">
        <v>124</v>
      </c>
      <c r="M599" s="26">
        <v>36290</v>
      </c>
      <c r="N599" s="26">
        <v>3370</v>
      </c>
      <c r="O599" s="26">
        <v>8430</v>
      </c>
      <c r="Q599" s="29">
        <v>6</v>
      </c>
      <c r="R599" s="29">
        <v>1</v>
      </c>
      <c r="S599" s="76">
        <v>14</v>
      </c>
    </row>
    <row r="600" spans="3:19" ht="15" hidden="1" customHeight="1">
      <c r="C600" s="114">
        <v>6115</v>
      </c>
      <c r="D600" s="114" t="s">
        <v>125</v>
      </c>
      <c r="E600" s="114">
        <v>41020</v>
      </c>
      <c r="F600" s="114">
        <v>3680</v>
      </c>
      <c r="G600" s="114">
        <v>9210</v>
      </c>
      <c r="I600" s="115">
        <v>6</v>
      </c>
      <c r="J600" s="115">
        <v>1</v>
      </c>
      <c r="K600" s="193">
        <v>15</v>
      </c>
      <c r="L600" s="26" t="s">
        <v>125</v>
      </c>
      <c r="M600" s="26">
        <v>37980</v>
      </c>
      <c r="N600" s="26">
        <v>3370</v>
      </c>
      <c r="O600" s="26">
        <v>8430</v>
      </c>
      <c r="Q600" s="29">
        <v>6</v>
      </c>
      <c r="R600" s="29">
        <v>1</v>
      </c>
      <c r="S600" s="76">
        <v>15</v>
      </c>
    </row>
    <row r="601" spans="3:19" ht="15" hidden="1" customHeight="1">
      <c r="C601" s="114">
        <v>6116</v>
      </c>
      <c r="D601" s="114" t="s">
        <v>126</v>
      </c>
      <c r="E601" s="114">
        <v>42870</v>
      </c>
      <c r="F601" s="114">
        <v>3680</v>
      </c>
      <c r="G601" s="114">
        <v>9210</v>
      </c>
      <c r="I601" s="115">
        <v>6</v>
      </c>
      <c r="J601" s="115">
        <v>1</v>
      </c>
      <c r="K601" s="193">
        <v>16</v>
      </c>
      <c r="L601" s="26" t="s">
        <v>126</v>
      </c>
      <c r="M601" s="26">
        <v>39670</v>
      </c>
      <c r="N601" s="26">
        <v>3370</v>
      </c>
      <c r="O601" s="26">
        <v>8430</v>
      </c>
      <c r="Q601" s="29">
        <v>6</v>
      </c>
      <c r="R601" s="29">
        <v>1</v>
      </c>
      <c r="S601" s="76">
        <v>16</v>
      </c>
    </row>
    <row r="602" spans="3:19" ht="15" hidden="1" customHeight="1">
      <c r="C602" s="114">
        <v>6117</v>
      </c>
      <c r="D602" s="114" t="s">
        <v>127</v>
      </c>
      <c r="E602" s="114">
        <v>44720</v>
      </c>
      <c r="F602" s="114">
        <v>3680</v>
      </c>
      <c r="G602" s="114">
        <v>9210</v>
      </c>
      <c r="I602" s="115">
        <v>6</v>
      </c>
      <c r="J602" s="115">
        <v>1</v>
      </c>
      <c r="K602" s="193">
        <v>17</v>
      </c>
      <c r="L602" s="26" t="s">
        <v>127</v>
      </c>
      <c r="M602" s="26">
        <v>41360</v>
      </c>
      <c r="N602" s="26">
        <v>3370</v>
      </c>
      <c r="O602" s="26">
        <v>8430</v>
      </c>
      <c r="Q602" s="29">
        <v>6</v>
      </c>
      <c r="R602" s="29">
        <v>1</v>
      </c>
      <c r="S602" s="76">
        <v>17</v>
      </c>
    </row>
    <row r="603" spans="3:19" ht="15" hidden="1" customHeight="1">
      <c r="C603" s="114">
        <v>6118</v>
      </c>
      <c r="D603" s="114" t="s">
        <v>128</v>
      </c>
      <c r="E603" s="114">
        <v>46570</v>
      </c>
      <c r="F603" s="114">
        <v>3680</v>
      </c>
      <c r="G603" s="114">
        <v>9210</v>
      </c>
      <c r="I603" s="115">
        <v>6</v>
      </c>
      <c r="J603" s="115">
        <v>1</v>
      </c>
      <c r="K603" s="193">
        <v>18</v>
      </c>
      <c r="L603" s="26" t="s">
        <v>128</v>
      </c>
      <c r="M603" s="26">
        <v>43050</v>
      </c>
      <c r="N603" s="26">
        <v>3370</v>
      </c>
      <c r="O603" s="26">
        <v>8430</v>
      </c>
      <c r="Q603" s="29">
        <v>6</v>
      </c>
      <c r="R603" s="29">
        <v>1</v>
      </c>
      <c r="S603" s="76">
        <v>18</v>
      </c>
    </row>
    <row r="604" spans="3:19" ht="15" hidden="1" customHeight="1">
      <c r="C604" s="114">
        <v>6119</v>
      </c>
      <c r="D604" s="114" t="s">
        <v>129</v>
      </c>
      <c r="E604" s="114">
        <v>48420</v>
      </c>
      <c r="F604" s="114">
        <v>3680</v>
      </c>
      <c r="G604" s="114">
        <v>9210</v>
      </c>
      <c r="I604" s="115">
        <v>6</v>
      </c>
      <c r="J604" s="115">
        <v>1</v>
      </c>
      <c r="K604" s="193">
        <v>19</v>
      </c>
      <c r="L604" s="26" t="s">
        <v>129</v>
      </c>
      <c r="M604" s="26">
        <v>44740</v>
      </c>
      <c r="N604" s="26">
        <v>3370</v>
      </c>
      <c r="O604" s="26">
        <v>8430</v>
      </c>
      <c r="Q604" s="29">
        <v>6</v>
      </c>
      <c r="R604" s="29">
        <v>1</v>
      </c>
      <c r="S604" s="76">
        <v>19</v>
      </c>
    </row>
    <row r="605" spans="3:19" ht="15" hidden="1" customHeight="1">
      <c r="C605" s="114">
        <v>6120</v>
      </c>
      <c r="D605" s="114" t="s">
        <v>130</v>
      </c>
      <c r="E605" s="114">
        <v>50270</v>
      </c>
      <c r="F605" s="114">
        <v>3680</v>
      </c>
      <c r="G605" s="114">
        <v>9210</v>
      </c>
      <c r="I605" s="115">
        <v>6</v>
      </c>
      <c r="J605" s="115">
        <v>1</v>
      </c>
      <c r="K605" s="193">
        <v>20</v>
      </c>
      <c r="L605" s="26" t="s">
        <v>130</v>
      </c>
      <c r="M605" s="26">
        <v>46430</v>
      </c>
      <c r="N605" s="26">
        <v>3370</v>
      </c>
      <c r="O605" s="26">
        <v>8430</v>
      </c>
      <c r="Q605" s="29">
        <v>6</v>
      </c>
      <c r="R605" s="29">
        <v>1</v>
      </c>
      <c r="S605" s="76">
        <v>20</v>
      </c>
    </row>
    <row r="606" spans="3:19" ht="15" hidden="1" customHeight="1">
      <c r="C606" s="114">
        <v>621</v>
      </c>
      <c r="D606" s="114" t="s">
        <v>111</v>
      </c>
      <c r="E606" s="114">
        <v>17060</v>
      </c>
      <c r="F606" s="114">
        <v>4180</v>
      </c>
      <c r="G606" s="114">
        <v>10450</v>
      </c>
      <c r="I606" s="115">
        <v>6</v>
      </c>
      <c r="J606" s="115">
        <v>2</v>
      </c>
      <c r="K606" s="193">
        <v>1</v>
      </c>
      <c r="L606" s="26" t="s">
        <v>111</v>
      </c>
      <c r="M606" s="26">
        <v>16490</v>
      </c>
      <c r="N606" s="26">
        <v>3870</v>
      </c>
      <c r="O606" s="26">
        <v>9680</v>
      </c>
      <c r="Q606" s="29">
        <v>6</v>
      </c>
      <c r="R606" s="29">
        <v>2</v>
      </c>
      <c r="S606" s="76">
        <v>1</v>
      </c>
    </row>
    <row r="607" spans="3:19" ht="15" hidden="1" customHeight="1">
      <c r="C607" s="114">
        <v>622</v>
      </c>
      <c r="D607" s="114" t="s">
        <v>112</v>
      </c>
      <c r="E607" s="114">
        <v>19190</v>
      </c>
      <c r="F607" s="114">
        <v>4180</v>
      </c>
      <c r="G607" s="114">
        <v>10450</v>
      </c>
      <c r="I607" s="115">
        <v>6</v>
      </c>
      <c r="J607" s="115">
        <v>2</v>
      </c>
      <c r="K607" s="193">
        <v>2</v>
      </c>
      <c r="L607" s="26" t="s">
        <v>112</v>
      </c>
      <c r="M607" s="26">
        <v>18460</v>
      </c>
      <c r="N607" s="26">
        <v>3870</v>
      </c>
      <c r="O607" s="26">
        <v>9680</v>
      </c>
      <c r="Q607" s="29">
        <v>6</v>
      </c>
      <c r="R607" s="29">
        <v>2</v>
      </c>
      <c r="S607" s="76">
        <v>2</v>
      </c>
    </row>
    <row r="608" spans="3:19" ht="15" hidden="1" customHeight="1">
      <c r="C608" s="114">
        <v>623</v>
      </c>
      <c r="D608" s="114" t="s">
        <v>113</v>
      </c>
      <c r="E608" s="114">
        <v>21330</v>
      </c>
      <c r="F608" s="114">
        <v>4180</v>
      </c>
      <c r="G608" s="114">
        <v>10450</v>
      </c>
      <c r="I608" s="115">
        <v>6</v>
      </c>
      <c r="J608" s="115">
        <v>2</v>
      </c>
      <c r="K608" s="193">
        <v>3</v>
      </c>
      <c r="L608" s="26" t="s">
        <v>113</v>
      </c>
      <c r="M608" s="26">
        <v>20430</v>
      </c>
      <c r="N608" s="26">
        <v>3870</v>
      </c>
      <c r="O608" s="26">
        <v>9680</v>
      </c>
      <c r="Q608" s="29">
        <v>6</v>
      </c>
      <c r="R608" s="29">
        <v>2</v>
      </c>
      <c r="S608" s="76">
        <v>3</v>
      </c>
    </row>
    <row r="609" spans="3:19" ht="15" hidden="1" customHeight="1">
      <c r="C609" s="114">
        <v>624</v>
      </c>
      <c r="D609" s="114" t="s">
        <v>114</v>
      </c>
      <c r="E609" s="114">
        <v>23460</v>
      </c>
      <c r="F609" s="114">
        <v>4180</v>
      </c>
      <c r="G609" s="114">
        <v>10450</v>
      </c>
      <c r="I609" s="115">
        <v>6</v>
      </c>
      <c r="J609" s="115">
        <v>2</v>
      </c>
      <c r="K609" s="193">
        <v>4</v>
      </c>
      <c r="L609" s="26" t="s">
        <v>114</v>
      </c>
      <c r="M609" s="26">
        <v>22400</v>
      </c>
      <c r="N609" s="26">
        <v>3870</v>
      </c>
      <c r="O609" s="26">
        <v>9680</v>
      </c>
      <c r="Q609" s="29">
        <v>6</v>
      </c>
      <c r="R609" s="29">
        <v>2</v>
      </c>
      <c r="S609" s="76">
        <v>4</v>
      </c>
    </row>
    <row r="610" spans="3:19" ht="15" hidden="1" customHeight="1">
      <c r="C610" s="114">
        <v>625</v>
      </c>
      <c r="D610" s="114" t="s">
        <v>115</v>
      </c>
      <c r="E610" s="114">
        <v>25600</v>
      </c>
      <c r="F610" s="114">
        <v>4180</v>
      </c>
      <c r="G610" s="114">
        <v>10450</v>
      </c>
      <c r="I610" s="115">
        <v>6</v>
      </c>
      <c r="J610" s="115">
        <v>2</v>
      </c>
      <c r="K610" s="193">
        <v>5</v>
      </c>
      <c r="L610" s="26" t="s">
        <v>115</v>
      </c>
      <c r="M610" s="26">
        <v>24380</v>
      </c>
      <c r="N610" s="26">
        <v>3870</v>
      </c>
      <c r="O610" s="26">
        <v>9680</v>
      </c>
      <c r="Q610" s="29">
        <v>6</v>
      </c>
      <c r="R610" s="29">
        <v>2</v>
      </c>
      <c r="S610" s="76">
        <v>5</v>
      </c>
    </row>
    <row r="611" spans="3:19" ht="15" hidden="1" customHeight="1">
      <c r="C611" s="114">
        <v>626</v>
      </c>
      <c r="D611" s="114" t="s">
        <v>116</v>
      </c>
      <c r="E611" s="114">
        <v>27730</v>
      </c>
      <c r="F611" s="114">
        <v>4180</v>
      </c>
      <c r="G611" s="114">
        <v>10450</v>
      </c>
      <c r="I611" s="115">
        <v>6</v>
      </c>
      <c r="J611" s="115">
        <v>2</v>
      </c>
      <c r="K611" s="193">
        <v>6</v>
      </c>
      <c r="L611" s="26" t="s">
        <v>116</v>
      </c>
      <c r="M611" s="26">
        <v>26350</v>
      </c>
      <c r="N611" s="26">
        <v>3870</v>
      </c>
      <c r="O611" s="26">
        <v>9680</v>
      </c>
      <c r="Q611" s="29">
        <v>6</v>
      </c>
      <c r="R611" s="29">
        <v>2</v>
      </c>
      <c r="S611" s="76">
        <v>6</v>
      </c>
    </row>
    <row r="612" spans="3:19" ht="15" hidden="1" customHeight="1">
      <c r="C612" s="114">
        <v>627</v>
      </c>
      <c r="D612" s="114" t="s">
        <v>117</v>
      </c>
      <c r="E612" s="114">
        <v>29870</v>
      </c>
      <c r="F612" s="114">
        <v>4180</v>
      </c>
      <c r="G612" s="114">
        <v>10450</v>
      </c>
      <c r="I612" s="115">
        <v>6</v>
      </c>
      <c r="J612" s="115">
        <v>2</v>
      </c>
      <c r="K612" s="193">
        <v>7</v>
      </c>
      <c r="L612" s="26" t="s">
        <v>117</v>
      </c>
      <c r="M612" s="26">
        <v>28320</v>
      </c>
      <c r="N612" s="26">
        <v>3870</v>
      </c>
      <c r="O612" s="26">
        <v>9680</v>
      </c>
      <c r="Q612" s="29">
        <v>6</v>
      </c>
      <c r="R612" s="29">
        <v>2</v>
      </c>
      <c r="S612" s="76">
        <v>7</v>
      </c>
    </row>
    <row r="613" spans="3:19" ht="15" hidden="1" customHeight="1">
      <c r="C613" s="114">
        <v>628</v>
      </c>
      <c r="D613" s="114" t="s">
        <v>118</v>
      </c>
      <c r="E613" s="114">
        <v>32000</v>
      </c>
      <c r="F613" s="114">
        <v>4180</v>
      </c>
      <c r="G613" s="114">
        <v>10450</v>
      </c>
      <c r="I613" s="115">
        <v>6</v>
      </c>
      <c r="J613" s="115">
        <v>2</v>
      </c>
      <c r="K613" s="193">
        <v>8</v>
      </c>
      <c r="L613" s="26" t="s">
        <v>118</v>
      </c>
      <c r="M613" s="26">
        <v>30290</v>
      </c>
      <c r="N613" s="26">
        <v>3870</v>
      </c>
      <c r="O613" s="26">
        <v>9680</v>
      </c>
      <c r="Q613" s="29">
        <v>6</v>
      </c>
      <c r="R613" s="29">
        <v>2</v>
      </c>
      <c r="S613" s="76">
        <v>8</v>
      </c>
    </row>
    <row r="614" spans="3:19" ht="15" hidden="1" customHeight="1">
      <c r="C614" s="114">
        <v>629</v>
      </c>
      <c r="D614" s="114" t="s">
        <v>119</v>
      </c>
      <c r="E614" s="114">
        <v>34140</v>
      </c>
      <c r="F614" s="114">
        <v>4180</v>
      </c>
      <c r="G614" s="114">
        <v>10450</v>
      </c>
      <c r="I614" s="115">
        <v>6</v>
      </c>
      <c r="J614" s="115">
        <v>2</v>
      </c>
      <c r="K614" s="193">
        <v>9</v>
      </c>
      <c r="L614" s="26" t="s">
        <v>119</v>
      </c>
      <c r="M614" s="26">
        <v>32270</v>
      </c>
      <c r="N614" s="26">
        <v>3870</v>
      </c>
      <c r="O614" s="26">
        <v>9680</v>
      </c>
      <c r="Q614" s="29">
        <v>6</v>
      </c>
      <c r="R614" s="29">
        <v>2</v>
      </c>
      <c r="S614" s="76">
        <v>9</v>
      </c>
    </row>
    <row r="615" spans="3:19" ht="15" hidden="1" customHeight="1">
      <c r="C615" s="114">
        <v>6210</v>
      </c>
      <c r="D615" s="114" t="s">
        <v>120</v>
      </c>
      <c r="E615" s="114">
        <v>36280</v>
      </c>
      <c r="F615" s="114">
        <v>4180</v>
      </c>
      <c r="G615" s="114">
        <v>10450</v>
      </c>
      <c r="I615" s="115">
        <v>6</v>
      </c>
      <c r="J615" s="115">
        <v>2</v>
      </c>
      <c r="K615" s="193">
        <v>10</v>
      </c>
      <c r="L615" s="26" t="s">
        <v>120</v>
      </c>
      <c r="M615" s="26">
        <v>34240</v>
      </c>
      <c r="N615" s="26">
        <v>3870</v>
      </c>
      <c r="O615" s="26">
        <v>9680</v>
      </c>
      <c r="Q615" s="29">
        <v>6</v>
      </c>
      <c r="R615" s="29">
        <v>2</v>
      </c>
      <c r="S615" s="76">
        <v>10</v>
      </c>
    </row>
    <row r="616" spans="3:19" ht="15" hidden="1" customHeight="1">
      <c r="C616" s="114">
        <v>6211</v>
      </c>
      <c r="D616" s="114" t="s">
        <v>121</v>
      </c>
      <c r="E616" s="114">
        <v>38380</v>
      </c>
      <c r="F616" s="114">
        <v>4180</v>
      </c>
      <c r="G616" s="114">
        <v>10450</v>
      </c>
      <c r="I616" s="115">
        <v>6</v>
      </c>
      <c r="J616" s="115">
        <v>2</v>
      </c>
      <c r="K616" s="193">
        <v>11</v>
      </c>
      <c r="L616" s="26" t="s">
        <v>121</v>
      </c>
      <c r="M616" s="26">
        <v>36190</v>
      </c>
      <c r="N616" s="26">
        <v>3870</v>
      </c>
      <c r="O616" s="26">
        <v>9680</v>
      </c>
      <c r="Q616" s="29">
        <v>6</v>
      </c>
      <c r="R616" s="29">
        <v>2</v>
      </c>
      <c r="S616" s="76">
        <v>11</v>
      </c>
    </row>
    <row r="617" spans="3:19" ht="15" hidden="1" customHeight="1">
      <c r="C617" s="114">
        <v>6212</v>
      </c>
      <c r="D617" s="114" t="s">
        <v>122</v>
      </c>
      <c r="E617" s="114">
        <v>40490</v>
      </c>
      <c r="F617" s="114">
        <v>4180</v>
      </c>
      <c r="G617" s="114">
        <v>10450</v>
      </c>
      <c r="I617" s="115">
        <v>6</v>
      </c>
      <c r="J617" s="115">
        <v>2</v>
      </c>
      <c r="K617" s="193">
        <v>12</v>
      </c>
      <c r="L617" s="26" t="s">
        <v>122</v>
      </c>
      <c r="M617" s="26">
        <v>38140</v>
      </c>
      <c r="N617" s="26">
        <v>3870</v>
      </c>
      <c r="O617" s="26">
        <v>9680</v>
      </c>
      <c r="Q617" s="29">
        <v>6</v>
      </c>
      <c r="R617" s="29">
        <v>2</v>
      </c>
      <c r="S617" s="76">
        <v>12</v>
      </c>
    </row>
    <row r="618" spans="3:19" ht="15" hidden="1" customHeight="1">
      <c r="C618" s="114">
        <v>6213</v>
      </c>
      <c r="D618" s="114" t="s">
        <v>123</v>
      </c>
      <c r="E618" s="114">
        <v>42600</v>
      </c>
      <c r="F618" s="114">
        <v>4180</v>
      </c>
      <c r="G618" s="114">
        <v>10450</v>
      </c>
      <c r="I618" s="115">
        <v>6</v>
      </c>
      <c r="J618" s="115">
        <v>2</v>
      </c>
      <c r="K618" s="193">
        <v>13</v>
      </c>
      <c r="L618" s="26" t="s">
        <v>123</v>
      </c>
      <c r="M618" s="26">
        <v>40090</v>
      </c>
      <c r="N618" s="26">
        <v>3870</v>
      </c>
      <c r="O618" s="26">
        <v>9680</v>
      </c>
      <c r="Q618" s="29">
        <v>6</v>
      </c>
      <c r="R618" s="29">
        <v>2</v>
      </c>
      <c r="S618" s="76">
        <v>13</v>
      </c>
    </row>
    <row r="619" spans="3:19" ht="15" hidden="1" customHeight="1">
      <c r="C619" s="114">
        <v>6214</v>
      </c>
      <c r="D619" s="114" t="s">
        <v>124</v>
      </c>
      <c r="E619" s="114">
        <v>44700</v>
      </c>
      <c r="F619" s="114">
        <v>4180</v>
      </c>
      <c r="G619" s="114">
        <v>10450</v>
      </c>
      <c r="I619" s="115">
        <v>6</v>
      </c>
      <c r="J619" s="115">
        <v>2</v>
      </c>
      <c r="K619" s="193">
        <v>14</v>
      </c>
      <c r="L619" s="26" t="s">
        <v>124</v>
      </c>
      <c r="M619" s="26">
        <v>42040</v>
      </c>
      <c r="N619" s="26">
        <v>3870</v>
      </c>
      <c r="O619" s="26">
        <v>9680</v>
      </c>
      <c r="Q619" s="29">
        <v>6</v>
      </c>
      <c r="R619" s="29">
        <v>2</v>
      </c>
      <c r="S619" s="76">
        <v>14</v>
      </c>
    </row>
    <row r="620" spans="3:19" ht="15" hidden="1" customHeight="1">
      <c r="C620" s="114">
        <v>6215</v>
      </c>
      <c r="D620" s="114" t="s">
        <v>125</v>
      </c>
      <c r="E620" s="114">
        <v>46810</v>
      </c>
      <c r="F620" s="114">
        <v>4180</v>
      </c>
      <c r="G620" s="114">
        <v>10450</v>
      </c>
      <c r="I620" s="115">
        <v>6</v>
      </c>
      <c r="J620" s="115">
        <v>2</v>
      </c>
      <c r="K620" s="193">
        <v>15</v>
      </c>
      <c r="L620" s="26" t="s">
        <v>125</v>
      </c>
      <c r="M620" s="26">
        <v>43990</v>
      </c>
      <c r="N620" s="26">
        <v>3870</v>
      </c>
      <c r="O620" s="26">
        <v>9680</v>
      </c>
      <c r="Q620" s="29">
        <v>6</v>
      </c>
      <c r="R620" s="29">
        <v>2</v>
      </c>
      <c r="S620" s="76">
        <v>15</v>
      </c>
    </row>
    <row r="621" spans="3:19" ht="15" hidden="1" customHeight="1">
      <c r="C621" s="114">
        <v>6216</v>
      </c>
      <c r="D621" s="114" t="s">
        <v>126</v>
      </c>
      <c r="E621" s="114">
        <v>48920</v>
      </c>
      <c r="F621" s="114">
        <v>4180</v>
      </c>
      <c r="G621" s="114">
        <v>10450</v>
      </c>
      <c r="I621" s="115">
        <v>6</v>
      </c>
      <c r="J621" s="115">
        <v>2</v>
      </c>
      <c r="K621" s="193">
        <v>16</v>
      </c>
      <c r="L621" s="26" t="s">
        <v>126</v>
      </c>
      <c r="M621" s="26">
        <v>45940</v>
      </c>
      <c r="N621" s="26">
        <v>3870</v>
      </c>
      <c r="O621" s="26">
        <v>9680</v>
      </c>
      <c r="Q621" s="29">
        <v>6</v>
      </c>
      <c r="R621" s="29">
        <v>2</v>
      </c>
      <c r="S621" s="76">
        <v>16</v>
      </c>
    </row>
    <row r="622" spans="3:19" ht="15" hidden="1" customHeight="1">
      <c r="C622" s="114">
        <v>6217</v>
      </c>
      <c r="D622" s="114" t="s">
        <v>127</v>
      </c>
      <c r="E622" s="114">
        <v>51030</v>
      </c>
      <c r="F622" s="114">
        <v>4180</v>
      </c>
      <c r="G622" s="114">
        <v>10450</v>
      </c>
      <c r="I622" s="115">
        <v>6</v>
      </c>
      <c r="J622" s="115">
        <v>2</v>
      </c>
      <c r="K622" s="193">
        <v>17</v>
      </c>
      <c r="L622" s="26" t="s">
        <v>127</v>
      </c>
      <c r="M622" s="26">
        <v>47890</v>
      </c>
      <c r="N622" s="26">
        <v>3870</v>
      </c>
      <c r="O622" s="26">
        <v>9680</v>
      </c>
      <c r="Q622" s="29">
        <v>6</v>
      </c>
      <c r="R622" s="29">
        <v>2</v>
      </c>
      <c r="S622" s="76">
        <v>17</v>
      </c>
    </row>
    <row r="623" spans="3:19" ht="15" hidden="1" customHeight="1">
      <c r="C623" s="114">
        <v>6218</v>
      </c>
      <c r="D623" s="114" t="s">
        <v>128</v>
      </c>
      <c r="E623" s="114">
        <v>53130</v>
      </c>
      <c r="F623" s="114">
        <v>4180</v>
      </c>
      <c r="G623" s="114">
        <v>10450</v>
      </c>
      <c r="I623" s="115">
        <v>6</v>
      </c>
      <c r="J623" s="115">
        <v>2</v>
      </c>
      <c r="K623" s="193">
        <v>18</v>
      </c>
      <c r="L623" s="26" t="s">
        <v>128</v>
      </c>
      <c r="M623" s="26">
        <v>49840</v>
      </c>
      <c r="N623" s="26">
        <v>3870</v>
      </c>
      <c r="O623" s="26">
        <v>9680</v>
      </c>
      <c r="Q623" s="29">
        <v>6</v>
      </c>
      <c r="R623" s="29">
        <v>2</v>
      </c>
      <c r="S623" s="76">
        <v>18</v>
      </c>
    </row>
    <row r="624" spans="3:19" ht="15" hidden="1" customHeight="1">
      <c r="C624" s="114">
        <v>6219</v>
      </c>
      <c r="D624" s="114" t="s">
        <v>129</v>
      </c>
      <c r="E624" s="114">
        <v>55240</v>
      </c>
      <c r="F624" s="114">
        <v>4180</v>
      </c>
      <c r="G624" s="114">
        <v>10450</v>
      </c>
      <c r="I624" s="115">
        <v>6</v>
      </c>
      <c r="J624" s="115">
        <v>2</v>
      </c>
      <c r="K624" s="193">
        <v>19</v>
      </c>
      <c r="L624" s="26" t="s">
        <v>129</v>
      </c>
      <c r="M624" s="26">
        <v>51790</v>
      </c>
      <c r="N624" s="26">
        <v>3870</v>
      </c>
      <c r="O624" s="26">
        <v>9680</v>
      </c>
      <c r="Q624" s="29">
        <v>6</v>
      </c>
      <c r="R624" s="29">
        <v>2</v>
      </c>
      <c r="S624" s="76">
        <v>19</v>
      </c>
    </row>
    <row r="625" spans="3:19" ht="15" hidden="1" customHeight="1">
      <c r="C625" s="114">
        <v>6220</v>
      </c>
      <c r="D625" s="114" t="s">
        <v>130</v>
      </c>
      <c r="E625" s="114">
        <v>57350</v>
      </c>
      <c r="F625" s="114">
        <v>4180</v>
      </c>
      <c r="G625" s="114">
        <v>10450</v>
      </c>
      <c r="I625" s="115">
        <v>6</v>
      </c>
      <c r="J625" s="115">
        <v>2</v>
      </c>
      <c r="K625" s="193">
        <v>20</v>
      </c>
      <c r="L625" s="26" t="s">
        <v>130</v>
      </c>
      <c r="M625" s="26">
        <v>53740</v>
      </c>
      <c r="N625" s="26">
        <v>3870</v>
      </c>
      <c r="O625" s="26">
        <v>9680</v>
      </c>
      <c r="Q625" s="29">
        <v>6</v>
      </c>
      <c r="R625" s="29">
        <v>2</v>
      </c>
      <c r="S625" s="76">
        <v>20</v>
      </c>
    </row>
    <row r="626" spans="3:19" ht="15" hidden="1" customHeight="1">
      <c r="C626" s="114">
        <v>631</v>
      </c>
      <c r="D626" s="114" t="s">
        <v>111</v>
      </c>
      <c r="E626" s="114">
        <v>22070</v>
      </c>
      <c r="F626" s="114">
        <v>5650</v>
      </c>
      <c r="G626" s="114">
        <v>14130</v>
      </c>
      <c r="I626" s="115">
        <v>6</v>
      </c>
      <c r="J626" s="115">
        <v>3</v>
      </c>
      <c r="K626" s="193">
        <v>1</v>
      </c>
      <c r="L626" s="26" t="s">
        <v>111</v>
      </c>
      <c r="M626" s="26">
        <v>20790</v>
      </c>
      <c r="N626" s="26">
        <v>5070</v>
      </c>
      <c r="O626" s="26">
        <v>12670</v>
      </c>
      <c r="Q626" s="29">
        <v>6</v>
      </c>
      <c r="R626" s="29">
        <v>3</v>
      </c>
      <c r="S626" s="76">
        <v>1</v>
      </c>
    </row>
    <row r="627" spans="3:19" ht="15" hidden="1" customHeight="1">
      <c r="C627" s="114">
        <v>632</v>
      </c>
      <c r="D627" s="114" t="s">
        <v>112</v>
      </c>
      <c r="E627" s="114">
        <v>25020</v>
      </c>
      <c r="F627" s="114">
        <v>5650</v>
      </c>
      <c r="G627" s="114">
        <v>14130</v>
      </c>
      <c r="I627" s="115">
        <v>6</v>
      </c>
      <c r="J627" s="115">
        <v>3</v>
      </c>
      <c r="K627" s="193">
        <v>2</v>
      </c>
      <c r="L627" s="26" t="s">
        <v>112</v>
      </c>
      <c r="M627" s="26">
        <v>23430</v>
      </c>
      <c r="N627" s="26">
        <v>5070</v>
      </c>
      <c r="O627" s="26">
        <v>12670</v>
      </c>
      <c r="Q627" s="29">
        <v>6</v>
      </c>
      <c r="R627" s="29">
        <v>3</v>
      </c>
      <c r="S627" s="76">
        <v>2</v>
      </c>
    </row>
    <row r="628" spans="3:19" ht="15" hidden="1" customHeight="1">
      <c r="C628" s="114">
        <v>633</v>
      </c>
      <c r="D628" s="114" t="s">
        <v>113</v>
      </c>
      <c r="E628" s="114">
        <v>27980</v>
      </c>
      <c r="F628" s="114">
        <v>5650</v>
      </c>
      <c r="G628" s="114">
        <v>14130</v>
      </c>
      <c r="I628" s="115">
        <v>6</v>
      </c>
      <c r="J628" s="115">
        <v>3</v>
      </c>
      <c r="K628" s="193">
        <v>3</v>
      </c>
      <c r="L628" s="26" t="s">
        <v>113</v>
      </c>
      <c r="M628" s="26">
        <v>26080</v>
      </c>
      <c r="N628" s="26">
        <v>5070</v>
      </c>
      <c r="O628" s="26">
        <v>12670</v>
      </c>
      <c r="Q628" s="29">
        <v>6</v>
      </c>
      <c r="R628" s="29">
        <v>3</v>
      </c>
      <c r="S628" s="76">
        <v>3</v>
      </c>
    </row>
    <row r="629" spans="3:19" ht="15" hidden="1" customHeight="1">
      <c r="C629" s="114">
        <v>634</v>
      </c>
      <c r="D629" s="114" t="s">
        <v>114</v>
      </c>
      <c r="E629" s="114">
        <v>30940</v>
      </c>
      <c r="F629" s="114">
        <v>5650</v>
      </c>
      <c r="G629" s="114">
        <v>14130</v>
      </c>
      <c r="I629" s="115">
        <v>6</v>
      </c>
      <c r="J629" s="115">
        <v>3</v>
      </c>
      <c r="K629" s="193">
        <v>4</v>
      </c>
      <c r="L629" s="26" t="s">
        <v>114</v>
      </c>
      <c r="M629" s="26">
        <v>28720</v>
      </c>
      <c r="N629" s="26">
        <v>5070</v>
      </c>
      <c r="O629" s="26">
        <v>12670</v>
      </c>
      <c r="Q629" s="29">
        <v>6</v>
      </c>
      <c r="R629" s="29">
        <v>3</v>
      </c>
      <c r="S629" s="76">
        <v>4</v>
      </c>
    </row>
    <row r="630" spans="3:19" ht="15" hidden="1" customHeight="1">
      <c r="C630" s="114">
        <v>635</v>
      </c>
      <c r="D630" s="114" t="s">
        <v>115</v>
      </c>
      <c r="E630" s="114">
        <v>33900</v>
      </c>
      <c r="F630" s="114">
        <v>5650</v>
      </c>
      <c r="G630" s="114">
        <v>14130</v>
      </c>
      <c r="I630" s="115">
        <v>6</v>
      </c>
      <c r="J630" s="115">
        <v>3</v>
      </c>
      <c r="K630" s="193">
        <v>5</v>
      </c>
      <c r="L630" s="26" t="s">
        <v>115</v>
      </c>
      <c r="M630" s="26">
        <v>31370</v>
      </c>
      <c r="N630" s="26">
        <v>5070</v>
      </c>
      <c r="O630" s="26">
        <v>12670</v>
      </c>
      <c r="Q630" s="29">
        <v>6</v>
      </c>
      <c r="R630" s="29">
        <v>3</v>
      </c>
      <c r="S630" s="76">
        <v>5</v>
      </c>
    </row>
    <row r="631" spans="3:19" ht="15" hidden="1" customHeight="1">
      <c r="C631" s="114">
        <v>636</v>
      </c>
      <c r="D631" s="114" t="s">
        <v>116</v>
      </c>
      <c r="E631" s="114">
        <v>36850</v>
      </c>
      <c r="F631" s="114">
        <v>5650</v>
      </c>
      <c r="G631" s="114">
        <v>14130</v>
      </c>
      <c r="I631" s="115">
        <v>6</v>
      </c>
      <c r="J631" s="115">
        <v>3</v>
      </c>
      <c r="K631" s="193">
        <v>6</v>
      </c>
      <c r="L631" s="26" t="s">
        <v>116</v>
      </c>
      <c r="M631" s="26">
        <v>34010</v>
      </c>
      <c r="N631" s="26">
        <v>5070</v>
      </c>
      <c r="O631" s="26">
        <v>12670</v>
      </c>
      <c r="Q631" s="29">
        <v>6</v>
      </c>
      <c r="R631" s="29">
        <v>3</v>
      </c>
      <c r="S631" s="76">
        <v>6</v>
      </c>
    </row>
    <row r="632" spans="3:19" ht="15" hidden="1" customHeight="1">
      <c r="C632" s="114">
        <v>637</v>
      </c>
      <c r="D632" s="114" t="s">
        <v>117</v>
      </c>
      <c r="E632" s="114">
        <v>39810</v>
      </c>
      <c r="F632" s="114">
        <v>5650</v>
      </c>
      <c r="G632" s="114">
        <v>14130</v>
      </c>
      <c r="I632" s="115">
        <v>6</v>
      </c>
      <c r="J632" s="115">
        <v>3</v>
      </c>
      <c r="K632" s="193">
        <v>7</v>
      </c>
      <c r="L632" s="26" t="s">
        <v>117</v>
      </c>
      <c r="M632" s="26">
        <v>36650</v>
      </c>
      <c r="N632" s="26">
        <v>5070</v>
      </c>
      <c r="O632" s="26">
        <v>12670</v>
      </c>
      <c r="Q632" s="29">
        <v>6</v>
      </c>
      <c r="R632" s="29">
        <v>3</v>
      </c>
      <c r="S632" s="76">
        <v>7</v>
      </c>
    </row>
    <row r="633" spans="3:19" ht="15" hidden="1" customHeight="1">
      <c r="C633" s="114">
        <v>638</v>
      </c>
      <c r="D633" s="114" t="s">
        <v>118</v>
      </c>
      <c r="E633" s="114">
        <v>42770</v>
      </c>
      <c r="F633" s="114">
        <v>5650</v>
      </c>
      <c r="G633" s="114">
        <v>14130</v>
      </c>
      <c r="I633" s="115">
        <v>6</v>
      </c>
      <c r="J633" s="115">
        <v>3</v>
      </c>
      <c r="K633" s="193">
        <v>8</v>
      </c>
      <c r="L633" s="26" t="s">
        <v>118</v>
      </c>
      <c r="M633" s="26">
        <v>39300</v>
      </c>
      <c r="N633" s="26">
        <v>5070</v>
      </c>
      <c r="O633" s="26">
        <v>12670</v>
      </c>
      <c r="Q633" s="29">
        <v>6</v>
      </c>
      <c r="R633" s="29">
        <v>3</v>
      </c>
      <c r="S633" s="76">
        <v>8</v>
      </c>
    </row>
    <row r="634" spans="3:19" ht="15" hidden="1" customHeight="1">
      <c r="C634" s="114">
        <v>639</v>
      </c>
      <c r="D634" s="114" t="s">
        <v>119</v>
      </c>
      <c r="E634" s="114">
        <v>45730</v>
      </c>
      <c r="F634" s="114">
        <v>5650</v>
      </c>
      <c r="G634" s="114">
        <v>14130</v>
      </c>
      <c r="I634" s="115">
        <v>6</v>
      </c>
      <c r="J634" s="115">
        <v>3</v>
      </c>
      <c r="K634" s="193">
        <v>9</v>
      </c>
      <c r="L634" s="26" t="s">
        <v>119</v>
      </c>
      <c r="M634" s="26">
        <v>41940</v>
      </c>
      <c r="N634" s="26">
        <v>5070</v>
      </c>
      <c r="O634" s="26">
        <v>12670</v>
      </c>
      <c r="Q634" s="29">
        <v>6</v>
      </c>
      <c r="R634" s="29">
        <v>3</v>
      </c>
      <c r="S634" s="76">
        <v>9</v>
      </c>
    </row>
    <row r="635" spans="3:19" ht="15" hidden="1" customHeight="1">
      <c r="C635" s="114">
        <v>6310</v>
      </c>
      <c r="D635" s="114" t="s">
        <v>120</v>
      </c>
      <c r="E635" s="114">
        <v>48680</v>
      </c>
      <c r="F635" s="114">
        <v>5650</v>
      </c>
      <c r="G635" s="114">
        <v>14130</v>
      </c>
      <c r="I635" s="115">
        <v>6</v>
      </c>
      <c r="J635" s="115">
        <v>3</v>
      </c>
      <c r="K635" s="193">
        <v>10</v>
      </c>
      <c r="L635" s="26" t="s">
        <v>120</v>
      </c>
      <c r="M635" s="26">
        <v>44590</v>
      </c>
      <c r="N635" s="26">
        <v>5070</v>
      </c>
      <c r="O635" s="26">
        <v>12670</v>
      </c>
      <c r="Q635" s="29">
        <v>6</v>
      </c>
      <c r="R635" s="29">
        <v>3</v>
      </c>
      <c r="S635" s="76">
        <v>10</v>
      </c>
    </row>
    <row r="636" spans="3:19" ht="15" hidden="1" customHeight="1">
      <c r="C636" s="114">
        <v>6311</v>
      </c>
      <c r="D636" s="114" t="s">
        <v>121</v>
      </c>
      <c r="E636" s="114">
        <v>51550</v>
      </c>
      <c r="F636" s="114">
        <v>5650</v>
      </c>
      <c r="G636" s="114">
        <v>14130</v>
      </c>
      <c r="I636" s="115">
        <v>6</v>
      </c>
      <c r="J636" s="115">
        <v>3</v>
      </c>
      <c r="K636" s="193">
        <v>11</v>
      </c>
      <c r="L636" s="26" t="s">
        <v>121</v>
      </c>
      <c r="M636" s="26">
        <v>47160</v>
      </c>
      <c r="N636" s="26">
        <v>5070</v>
      </c>
      <c r="O636" s="26">
        <v>12670</v>
      </c>
      <c r="Q636" s="29">
        <v>6</v>
      </c>
      <c r="R636" s="29">
        <v>3</v>
      </c>
      <c r="S636" s="76">
        <v>11</v>
      </c>
    </row>
    <row r="637" spans="3:19" ht="15" hidden="1" customHeight="1">
      <c r="C637" s="114">
        <v>6312</v>
      </c>
      <c r="D637" s="114" t="s">
        <v>122</v>
      </c>
      <c r="E637" s="114">
        <v>54420</v>
      </c>
      <c r="F637" s="114">
        <v>5650</v>
      </c>
      <c r="G637" s="114">
        <v>14130</v>
      </c>
      <c r="I637" s="115">
        <v>6</v>
      </c>
      <c r="J637" s="115">
        <v>3</v>
      </c>
      <c r="K637" s="193">
        <v>12</v>
      </c>
      <c r="L637" s="26" t="s">
        <v>122</v>
      </c>
      <c r="M637" s="26">
        <v>49730</v>
      </c>
      <c r="N637" s="26">
        <v>5070</v>
      </c>
      <c r="O637" s="26">
        <v>12670</v>
      </c>
      <c r="Q637" s="29">
        <v>6</v>
      </c>
      <c r="R637" s="29">
        <v>3</v>
      </c>
      <c r="S637" s="76">
        <v>12</v>
      </c>
    </row>
    <row r="638" spans="3:19" ht="15" hidden="1" customHeight="1">
      <c r="C638" s="114">
        <v>6313</v>
      </c>
      <c r="D638" s="114" t="s">
        <v>123</v>
      </c>
      <c r="E638" s="114">
        <v>57290</v>
      </c>
      <c r="F638" s="114">
        <v>5650</v>
      </c>
      <c r="G638" s="114">
        <v>14130</v>
      </c>
      <c r="I638" s="115">
        <v>6</v>
      </c>
      <c r="J638" s="115">
        <v>3</v>
      </c>
      <c r="K638" s="193">
        <v>13</v>
      </c>
      <c r="L638" s="26" t="s">
        <v>123</v>
      </c>
      <c r="M638" s="26">
        <v>52300</v>
      </c>
      <c r="N638" s="26">
        <v>5070</v>
      </c>
      <c r="O638" s="26">
        <v>12670</v>
      </c>
      <c r="Q638" s="29">
        <v>6</v>
      </c>
      <c r="R638" s="29">
        <v>3</v>
      </c>
      <c r="S638" s="76">
        <v>13</v>
      </c>
    </row>
    <row r="639" spans="3:19" ht="15" hidden="1" customHeight="1">
      <c r="C639" s="114">
        <v>6314</v>
      </c>
      <c r="D639" s="114" t="s">
        <v>124</v>
      </c>
      <c r="E639" s="114">
        <v>60160</v>
      </c>
      <c r="F639" s="114">
        <v>5650</v>
      </c>
      <c r="G639" s="114">
        <v>14130</v>
      </c>
      <c r="I639" s="115">
        <v>6</v>
      </c>
      <c r="J639" s="115">
        <v>3</v>
      </c>
      <c r="K639" s="193">
        <v>14</v>
      </c>
      <c r="L639" s="26" t="s">
        <v>124</v>
      </c>
      <c r="M639" s="26">
        <v>54870</v>
      </c>
      <c r="N639" s="26">
        <v>5070</v>
      </c>
      <c r="O639" s="26">
        <v>12670</v>
      </c>
      <c r="Q639" s="29">
        <v>6</v>
      </c>
      <c r="R639" s="29">
        <v>3</v>
      </c>
      <c r="S639" s="76">
        <v>14</v>
      </c>
    </row>
    <row r="640" spans="3:19" ht="15" hidden="1" customHeight="1">
      <c r="C640" s="114">
        <v>6315</v>
      </c>
      <c r="D640" s="114" t="s">
        <v>125</v>
      </c>
      <c r="E640" s="114">
        <v>63030</v>
      </c>
      <c r="F640" s="114">
        <v>5650</v>
      </c>
      <c r="G640" s="114">
        <v>14130</v>
      </c>
      <c r="I640" s="115">
        <v>6</v>
      </c>
      <c r="J640" s="115">
        <v>3</v>
      </c>
      <c r="K640" s="193">
        <v>15</v>
      </c>
      <c r="L640" s="26" t="s">
        <v>125</v>
      </c>
      <c r="M640" s="26">
        <v>57440</v>
      </c>
      <c r="N640" s="26">
        <v>5070</v>
      </c>
      <c r="O640" s="26">
        <v>12670</v>
      </c>
      <c r="Q640" s="29">
        <v>6</v>
      </c>
      <c r="R640" s="29">
        <v>3</v>
      </c>
      <c r="S640" s="76">
        <v>15</v>
      </c>
    </row>
    <row r="641" spans="3:19" ht="15" hidden="1" customHeight="1">
      <c r="C641" s="114">
        <v>6316</v>
      </c>
      <c r="D641" s="114" t="s">
        <v>126</v>
      </c>
      <c r="E641" s="114">
        <v>65890</v>
      </c>
      <c r="F641" s="114">
        <v>5650</v>
      </c>
      <c r="G641" s="114">
        <v>14130</v>
      </c>
      <c r="I641" s="115">
        <v>6</v>
      </c>
      <c r="J641" s="115">
        <v>3</v>
      </c>
      <c r="K641" s="193">
        <v>16</v>
      </c>
      <c r="L641" s="26" t="s">
        <v>126</v>
      </c>
      <c r="M641" s="26">
        <v>60010</v>
      </c>
      <c r="N641" s="26">
        <v>5070</v>
      </c>
      <c r="O641" s="26">
        <v>12670</v>
      </c>
      <c r="Q641" s="29">
        <v>6</v>
      </c>
      <c r="R641" s="29">
        <v>3</v>
      </c>
      <c r="S641" s="76">
        <v>16</v>
      </c>
    </row>
    <row r="642" spans="3:19" ht="15" hidden="1" customHeight="1">
      <c r="C642" s="114">
        <v>6317</v>
      </c>
      <c r="D642" s="114" t="s">
        <v>127</v>
      </c>
      <c r="E642" s="114">
        <v>68760</v>
      </c>
      <c r="F642" s="114">
        <v>5650</v>
      </c>
      <c r="G642" s="114">
        <v>14130</v>
      </c>
      <c r="I642" s="115">
        <v>6</v>
      </c>
      <c r="J642" s="115">
        <v>3</v>
      </c>
      <c r="K642" s="193">
        <v>17</v>
      </c>
      <c r="L642" s="26" t="s">
        <v>127</v>
      </c>
      <c r="M642" s="26">
        <v>62580</v>
      </c>
      <c r="N642" s="26">
        <v>5070</v>
      </c>
      <c r="O642" s="26">
        <v>12670</v>
      </c>
      <c r="Q642" s="29">
        <v>6</v>
      </c>
      <c r="R642" s="29">
        <v>3</v>
      </c>
      <c r="S642" s="76">
        <v>17</v>
      </c>
    </row>
    <row r="643" spans="3:19" ht="15" hidden="1" customHeight="1">
      <c r="C643" s="114">
        <v>6318</v>
      </c>
      <c r="D643" s="114" t="s">
        <v>128</v>
      </c>
      <c r="E643" s="114">
        <v>71630</v>
      </c>
      <c r="F643" s="114">
        <v>5650</v>
      </c>
      <c r="G643" s="114">
        <v>14130</v>
      </c>
      <c r="I643" s="115">
        <v>6</v>
      </c>
      <c r="J643" s="115">
        <v>3</v>
      </c>
      <c r="K643" s="193">
        <v>18</v>
      </c>
      <c r="L643" s="26" t="s">
        <v>128</v>
      </c>
      <c r="M643" s="26">
        <v>65150</v>
      </c>
      <c r="N643" s="26">
        <v>5070</v>
      </c>
      <c r="O643" s="26">
        <v>12670</v>
      </c>
      <c r="Q643" s="29">
        <v>6</v>
      </c>
      <c r="R643" s="29">
        <v>3</v>
      </c>
      <c r="S643" s="76">
        <v>18</v>
      </c>
    </row>
    <row r="644" spans="3:19" ht="15" hidden="1" customHeight="1">
      <c r="C644" s="114">
        <v>6319</v>
      </c>
      <c r="D644" s="114" t="s">
        <v>129</v>
      </c>
      <c r="E644" s="114">
        <v>74500</v>
      </c>
      <c r="F644" s="114">
        <v>5650</v>
      </c>
      <c r="G644" s="114">
        <v>14130</v>
      </c>
      <c r="I644" s="115">
        <v>6</v>
      </c>
      <c r="J644" s="115">
        <v>3</v>
      </c>
      <c r="K644" s="193">
        <v>19</v>
      </c>
      <c r="L644" s="26" t="s">
        <v>129</v>
      </c>
      <c r="M644" s="26">
        <v>67720</v>
      </c>
      <c r="N644" s="26">
        <v>5070</v>
      </c>
      <c r="O644" s="26">
        <v>12670</v>
      </c>
      <c r="Q644" s="29">
        <v>6</v>
      </c>
      <c r="R644" s="29">
        <v>3</v>
      </c>
      <c r="S644" s="76">
        <v>19</v>
      </c>
    </row>
    <row r="645" spans="3:19" ht="15" hidden="1" customHeight="1">
      <c r="C645" s="114">
        <v>6320</v>
      </c>
      <c r="D645" s="114" t="s">
        <v>130</v>
      </c>
      <c r="E645" s="114">
        <v>77370</v>
      </c>
      <c r="F645" s="114">
        <v>5650</v>
      </c>
      <c r="G645" s="114">
        <v>14130</v>
      </c>
      <c r="I645" s="115">
        <v>6</v>
      </c>
      <c r="J645" s="115">
        <v>3</v>
      </c>
      <c r="K645" s="193">
        <v>20</v>
      </c>
      <c r="L645" s="26" t="s">
        <v>130</v>
      </c>
      <c r="M645" s="26">
        <v>70290</v>
      </c>
      <c r="N645" s="26">
        <v>5070</v>
      </c>
      <c r="O645" s="26">
        <v>12670</v>
      </c>
      <c r="Q645" s="29">
        <v>6</v>
      </c>
      <c r="R645" s="29">
        <v>3</v>
      </c>
      <c r="S645" s="76">
        <v>20</v>
      </c>
    </row>
    <row r="646" spans="3:19" ht="15" hidden="1" customHeight="1">
      <c r="C646" s="114">
        <v>641</v>
      </c>
      <c r="D646" s="114" t="s">
        <v>111</v>
      </c>
      <c r="E646" s="114">
        <v>27890</v>
      </c>
      <c r="F646" s="114">
        <v>7560</v>
      </c>
      <c r="G646" s="114">
        <v>18900</v>
      </c>
      <c r="I646" s="115">
        <v>6</v>
      </c>
      <c r="J646" s="115">
        <v>4</v>
      </c>
      <c r="K646" s="193">
        <v>1</v>
      </c>
      <c r="L646" s="26" t="s">
        <v>111</v>
      </c>
      <c r="M646" s="26">
        <v>25860</v>
      </c>
      <c r="N646" s="26">
        <v>6550</v>
      </c>
      <c r="O646" s="26">
        <v>16370</v>
      </c>
      <c r="Q646" s="29">
        <v>6</v>
      </c>
      <c r="R646" s="29">
        <v>4</v>
      </c>
      <c r="S646" s="76">
        <v>1</v>
      </c>
    </row>
    <row r="647" spans="3:19" ht="15" hidden="1" customHeight="1">
      <c r="C647" s="114">
        <v>642</v>
      </c>
      <c r="D647" s="114" t="s">
        <v>112</v>
      </c>
      <c r="E647" s="114">
        <v>31870</v>
      </c>
      <c r="F647" s="114">
        <v>7560</v>
      </c>
      <c r="G647" s="114">
        <v>18900</v>
      </c>
      <c r="I647" s="115">
        <v>6</v>
      </c>
      <c r="J647" s="115">
        <v>4</v>
      </c>
      <c r="K647" s="193">
        <v>2</v>
      </c>
      <c r="L647" s="26" t="s">
        <v>112</v>
      </c>
      <c r="M647" s="26">
        <v>29290</v>
      </c>
      <c r="N647" s="26">
        <v>6550</v>
      </c>
      <c r="O647" s="26">
        <v>16370</v>
      </c>
      <c r="Q647" s="29">
        <v>6</v>
      </c>
      <c r="R647" s="29">
        <v>4</v>
      </c>
      <c r="S647" s="76">
        <v>2</v>
      </c>
    </row>
    <row r="648" spans="3:19" ht="15" hidden="1" customHeight="1">
      <c r="C648" s="114">
        <v>643</v>
      </c>
      <c r="D648" s="114" t="s">
        <v>113</v>
      </c>
      <c r="E648" s="114">
        <v>35840</v>
      </c>
      <c r="F648" s="114">
        <v>7560</v>
      </c>
      <c r="G648" s="114">
        <v>18900</v>
      </c>
      <c r="I648" s="115">
        <v>6</v>
      </c>
      <c r="J648" s="115">
        <v>4</v>
      </c>
      <c r="K648" s="193">
        <v>3</v>
      </c>
      <c r="L648" s="26" t="s">
        <v>113</v>
      </c>
      <c r="M648" s="26">
        <v>32710</v>
      </c>
      <c r="N648" s="26">
        <v>6550</v>
      </c>
      <c r="O648" s="26">
        <v>16370</v>
      </c>
      <c r="Q648" s="29">
        <v>6</v>
      </c>
      <c r="R648" s="29">
        <v>4</v>
      </c>
      <c r="S648" s="76">
        <v>3</v>
      </c>
    </row>
    <row r="649" spans="3:19" ht="15" hidden="1" customHeight="1">
      <c r="C649" s="114">
        <v>644</v>
      </c>
      <c r="D649" s="114" t="s">
        <v>114</v>
      </c>
      <c r="E649" s="114">
        <v>39810</v>
      </c>
      <c r="F649" s="114">
        <v>7560</v>
      </c>
      <c r="G649" s="114">
        <v>18900</v>
      </c>
      <c r="I649" s="115">
        <v>6</v>
      </c>
      <c r="J649" s="115">
        <v>4</v>
      </c>
      <c r="K649" s="193">
        <v>4</v>
      </c>
      <c r="L649" s="26" t="s">
        <v>114</v>
      </c>
      <c r="M649" s="26">
        <v>36140</v>
      </c>
      <c r="N649" s="26">
        <v>6550</v>
      </c>
      <c r="O649" s="26">
        <v>16370</v>
      </c>
      <c r="Q649" s="29">
        <v>6</v>
      </c>
      <c r="R649" s="29">
        <v>4</v>
      </c>
      <c r="S649" s="76">
        <v>4</v>
      </c>
    </row>
    <row r="650" spans="3:19" ht="15" hidden="1" customHeight="1">
      <c r="C650" s="114">
        <v>645</v>
      </c>
      <c r="D650" s="114" t="s">
        <v>115</v>
      </c>
      <c r="E650" s="114">
        <v>43780</v>
      </c>
      <c r="F650" s="114">
        <v>7560</v>
      </c>
      <c r="G650" s="114">
        <v>18900</v>
      </c>
      <c r="I650" s="115">
        <v>6</v>
      </c>
      <c r="J650" s="115">
        <v>4</v>
      </c>
      <c r="K650" s="193">
        <v>5</v>
      </c>
      <c r="L650" s="26" t="s">
        <v>115</v>
      </c>
      <c r="M650" s="26">
        <v>39570</v>
      </c>
      <c r="N650" s="26">
        <v>6550</v>
      </c>
      <c r="O650" s="26">
        <v>16370</v>
      </c>
      <c r="Q650" s="29">
        <v>6</v>
      </c>
      <c r="R650" s="29">
        <v>4</v>
      </c>
      <c r="S650" s="76">
        <v>5</v>
      </c>
    </row>
    <row r="651" spans="3:19" ht="15" hidden="1" customHeight="1">
      <c r="C651" s="114">
        <v>646</v>
      </c>
      <c r="D651" s="114" t="s">
        <v>116</v>
      </c>
      <c r="E651" s="114">
        <v>47760</v>
      </c>
      <c r="F651" s="114">
        <v>7560</v>
      </c>
      <c r="G651" s="114">
        <v>18900</v>
      </c>
      <c r="I651" s="115">
        <v>6</v>
      </c>
      <c r="J651" s="115">
        <v>4</v>
      </c>
      <c r="K651" s="193">
        <v>6</v>
      </c>
      <c r="L651" s="26" t="s">
        <v>116</v>
      </c>
      <c r="M651" s="26">
        <v>43000</v>
      </c>
      <c r="N651" s="26">
        <v>6550</v>
      </c>
      <c r="O651" s="26">
        <v>16370</v>
      </c>
      <c r="Q651" s="29">
        <v>6</v>
      </c>
      <c r="R651" s="29">
        <v>4</v>
      </c>
      <c r="S651" s="76">
        <v>6</v>
      </c>
    </row>
    <row r="652" spans="3:19" ht="15" hidden="1" customHeight="1">
      <c r="C652" s="114">
        <v>647</v>
      </c>
      <c r="D652" s="114" t="s">
        <v>117</v>
      </c>
      <c r="E652" s="114">
        <v>51730</v>
      </c>
      <c r="F652" s="114">
        <v>7560</v>
      </c>
      <c r="G652" s="114">
        <v>18900</v>
      </c>
      <c r="I652" s="115">
        <v>6</v>
      </c>
      <c r="J652" s="115">
        <v>4</v>
      </c>
      <c r="K652" s="193">
        <v>7</v>
      </c>
      <c r="L652" s="26" t="s">
        <v>117</v>
      </c>
      <c r="M652" s="26">
        <v>46430</v>
      </c>
      <c r="N652" s="26">
        <v>6550</v>
      </c>
      <c r="O652" s="26">
        <v>16370</v>
      </c>
      <c r="Q652" s="29">
        <v>6</v>
      </c>
      <c r="R652" s="29">
        <v>4</v>
      </c>
      <c r="S652" s="76">
        <v>7</v>
      </c>
    </row>
    <row r="653" spans="3:19" ht="15" hidden="1" customHeight="1">
      <c r="C653" s="114">
        <v>648</v>
      </c>
      <c r="D653" s="114" t="s">
        <v>118</v>
      </c>
      <c r="E653" s="114">
        <v>55700</v>
      </c>
      <c r="F653" s="114">
        <v>7560</v>
      </c>
      <c r="G653" s="114">
        <v>18900</v>
      </c>
      <c r="I653" s="115">
        <v>6</v>
      </c>
      <c r="J653" s="115">
        <v>4</v>
      </c>
      <c r="K653" s="193">
        <v>8</v>
      </c>
      <c r="L653" s="26" t="s">
        <v>118</v>
      </c>
      <c r="M653" s="26">
        <v>49860</v>
      </c>
      <c r="N653" s="26">
        <v>6550</v>
      </c>
      <c r="O653" s="26">
        <v>16370</v>
      </c>
      <c r="Q653" s="29">
        <v>6</v>
      </c>
      <c r="R653" s="29">
        <v>4</v>
      </c>
      <c r="S653" s="76">
        <v>8</v>
      </c>
    </row>
    <row r="654" spans="3:19" ht="15" hidden="1" customHeight="1">
      <c r="C654" s="114">
        <v>649</v>
      </c>
      <c r="D654" s="114" t="s">
        <v>119</v>
      </c>
      <c r="E654" s="114">
        <v>59670</v>
      </c>
      <c r="F654" s="114">
        <v>7560</v>
      </c>
      <c r="G654" s="114">
        <v>18900</v>
      </c>
      <c r="I654" s="115">
        <v>6</v>
      </c>
      <c r="J654" s="115">
        <v>4</v>
      </c>
      <c r="K654" s="193">
        <v>9</v>
      </c>
      <c r="L654" s="26" t="s">
        <v>119</v>
      </c>
      <c r="M654" s="26">
        <v>53290</v>
      </c>
      <c r="N654" s="26">
        <v>6550</v>
      </c>
      <c r="O654" s="26">
        <v>16370</v>
      </c>
      <c r="Q654" s="29">
        <v>6</v>
      </c>
      <c r="R654" s="29">
        <v>4</v>
      </c>
      <c r="S654" s="76">
        <v>9</v>
      </c>
    </row>
    <row r="655" spans="3:19" ht="15" hidden="1" customHeight="1">
      <c r="C655" s="114">
        <v>6410</v>
      </c>
      <c r="D655" s="114" t="s">
        <v>120</v>
      </c>
      <c r="E655" s="114">
        <v>63650</v>
      </c>
      <c r="F655" s="114">
        <v>7560</v>
      </c>
      <c r="G655" s="114">
        <v>18900</v>
      </c>
      <c r="I655" s="115">
        <v>6</v>
      </c>
      <c r="J655" s="115">
        <v>4</v>
      </c>
      <c r="K655" s="193">
        <v>10</v>
      </c>
      <c r="L655" s="26" t="s">
        <v>120</v>
      </c>
      <c r="M655" s="26">
        <v>56720</v>
      </c>
      <c r="N655" s="26">
        <v>6550</v>
      </c>
      <c r="O655" s="26">
        <v>16370</v>
      </c>
      <c r="Q655" s="29">
        <v>6</v>
      </c>
      <c r="R655" s="29">
        <v>4</v>
      </c>
      <c r="S655" s="76">
        <v>10</v>
      </c>
    </row>
    <row r="656" spans="3:19" ht="15" hidden="1" customHeight="1">
      <c r="C656" s="114">
        <v>6411</v>
      </c>
      <c r="D656" s="114" t="s">
        <v>121</v>
      </c>
      <c r="E656" s="114">
        <v>67490</v>
      </c>
      <c r="F656" s="114">
        <v>7560</v>
      </c>
      <c r="G656" s="114">
        <v>18900</v>
      </c>
      <c r="I656" s="115">
        <v>6</v>
      </c>
      <c r="J656" s="115">
        <v>4</v>
      </c>
      <c r="K656" s="193">
        <v>11</v>
      </c>
      <c r="L656" s="26" t="s">
        <v>121</v>
      </c>
      <c r="M656" s="26">
        <v>60040</v>
      </c>
      <c r="N656" s="26">
        <v>6550</v>
      </c>
      <c r="O656" s="26">
        <v>16370</v>
      </c>
      <c r="Q656" s="29">
        <v>6</v>
      </c>
      <c r="R656" s="29">
        <v>4</v>
      </c>
      <c r="S656" s="76">
        <v>11</v>
      </c>
    </row>
    <row r="657" spans="3:19" ht="15" hidden="1" customHeight="1">
      <c r="C657" s="114">
        <v>6412</v>
      </c>
      <c r="D657" s="114" t="s">
        <v>122</v>
      </c>
      <c r="E657" s="114">
        <v>71330</v>
      </c>
      <c r="F657" s="114">
        <v>7560</v>
      </c>
      <c r="G657" s="114">
        <v>18900</v>
      </c>
      <c r="I657" s="115">
        <v>6</v>
      </c>
      <c r="J657" s="115">
        <v>4</v>
      </c>
      <c r="K657" s="193">
        <v>12</v>
      </c>
      <c r="L657" s="26" t="s">
        <v>122</v>
      </c>
      <c r="M657" s="26">
        <v>63360</v>
      </c>
      <c r="N657" s="26">
        <v>6550</v>
      </c>
      <c r="O657" s="26">
        <v>16370</v>
      </c>
      <c r="Q657" s="29">
        <v>6</v>
      </c>
      <c r="R657" s="29">
        <v>4</v>
      </c>
      <c r="S657" s="76">
        <v>12</v>
      </c>
    </row>
    <row r="658" spans="3:19" ht="15" hidden="1" customHeight="1">
      <c r="C658" s="114">
        <v>6413</v>
      </c>
      <c r="D658" s="114" t="s">
        <v>123</v>
      </c>
      <c r="E658" s="114">
        <v>75170</v>
      </c>
      <c r="F658" s="114">
        <v>7560</v>
      </c>
      <c r="G658" s="114">
        <v>18900</v>
      </c>
      <c r="I658" s="115">
        <v>6</v>
      </c>
      <c r="J658" s="115">
        <v>4</v>
      </c>
      <c r="K658" s="193">
        <v>13</v>
      </c>
      <c r="L658" s="26" t="s">
        <v>123</v>
      </c>
      <c r="M658" s="26">
        <v>66690</v>
      </c>
      <c r="N658" s="26">
        <v>6550</v>
      </c>
      <c r="O658" s="26">
        <v>16370</v>
      </c>
      <c r="Q658" s="29">
        <v>6</v>
      </c>
      <c r="R658" s="29">
        <v>4</v>
      </c>
      <c r="S658" s="76">
        <v>13</v>
      </c>
    </row>
    <row r="659" spans="3:19" ht="15" hidden="1" customHeight="1">
      <c r="C659" s="114">
        <v>6414</v>
      </c>
      <c r="D659" s="114" t="s">
        <v>124</v>
      </c>
      <c r="E659" s="114">
        <v>79010</v>
      </c>
      <c r="F659" s="114">
        <v>7560</v>
      </c>
      <c r="G659" s="114">
        <v>18900</v>
      </c>
      <c r="I659" s="115">
        <v>6</v>
      </c>
      <c r="J659" s="115">
        <v>4</v>
      </c>
      <c r="K659" s="193">
        <v>14</v>
      </c>
      <c r="L659" s="26" t="s">
        <v>124</v>
      </c>
      <c r="M659" s="26">
        <v>70010</v>
      </c>
      <c r="N659" s="26">
        <v>6550</v>
      </c>
      <c r="O659" s="26">
        <v>16370</v>
      </c>
      <c r="Q659" s="29">
        <v>6</v>
      </c>
      <c r="R659" s="29">
        <v>4</v>
      </c>
      <c r="S659" s="76">
        <v>14</v>
      </c>
    </row>
    <row r="660" spans="3:19" ht="15" hidden="1" customHeight="1">
      <c r="C660" s="114">
        <v>6415</v>
      </c>
      <c r="D660" s="114" t="s">
        <v>125</v>
      </c>
      <c r="E660" s="114">
        <v>82850</v>
      </c>
      <c r="F660" s="114">
        <v>7560</v>
      </c>
      <c r="G660" s="114">
        <v>18900</v>
      </c>
      <c r="I660" s="115">
        <v>6</v>
      </c>
      <c r="J660" s="115">
        <v>4</v>
      </c>
      <c r="K660" s="193">
        <v>15</v>
      </c>
      <c r="L660" s="26" t="s">
        <v>125</v>
      </c>
      <c r="M660" s="26">
        <v>73330</v>
      </c>
      <c r="N660" s="26">
        <v>6550</v>
      </c>
      <c r="O660" s="26">
        <v>16370</v>
      </c>
      <c r="Q660" s="29">
        <v>6</v>
      </c>
      <c r="R660" s="29">
        <v>4</v>
      </c>
      <c r="S660" s="76">
        <v>15</v>
      </c>
    </row>
    <row r="661" spans="3:19" ht="15" hidden="1" customHeight="1">
      <c r="C661" s="114">
        <v>6416</v>
      </c>
      <c r="D661" s="114" t="s">
        <v>126</v>
      </c>
      <c r="E661" s="114">
        <v>86690</v>
      </c>
      <c r="F661" s="114">
        <v>7560</v>
      </c>
      <c r="G661" s="114">
        <v>18900</v>
      </c>
      <c r="I661" s="115">
        <v>6</v>
      </c>
      <c r="J661" s="115">
        <v>4</v>
      </c>
      <c r="K661" s="193">
        <v>16</v>
      </c>
      <c r="L661" s="26" t="s">
        <v>126</v>
      </c>
      <c r="M661" s="26">
        <v>76660</v>
      </c>
      <c r="N661" s="26">
        <v>6550</v>
      </c>
      <c r="O661" s="26">
        <v>16370</v>
      </c>
      <c r="Q661" s="29">
        <v>6</v>
      </c>
      <c r="R661" s="29">
        <v>4</v>
      </c>
      <c r="S661" s="76">
        <v>16</v>
      </c>
    </row>
    <row r="662" spans="3:19" ht="15" hidden="1" customHeight="1">
      <c r="C662" s="114">
        <v>6417</v>
      </c>
      <c r="D662" s="114" t="s">
        <v>127</v>
      </c>
      <c r="E662" s="114">
        <v>90530</v>
      </c>
      <c r="F662" s="114">
        <v>7560</v>
      </c>
      <c r="G662" s="114">
        <v>18900</v>
      </c>
      <c r="I662" s="115">
        <v>6</v>
      </c>
      <c r="J662" s="115">
        <v>4</v>
      </c>
      <c r="K662" s="193">
        <v>17</v>
      </c>
      <c r="L662" s="26" t="s">
        <v>127</v>
      </c>
      <c r="M662" s="26">
        <v>79980</v>
      </c>
      <c r="N662" s="26">
        <v>6550</v>
      </c>
      <c r="O662" s="26">
        <v>16370</v>
      </c>
      <c r="Q662" s="29">
        <v>6</v>
      </c>
      <c r="R662" s="29">
        <v>4</v>
      </c>
      <c r="S662" s="76">
        <v>17</v>
      </c>
    </row>
    <row r="663" spans="3:19" ht="15" hidden="1" customHeight="1">
      <c r="C663" s="114">
        <v>6418</v>
      </c>
      <c r="D663" s="114" t="s">
        <v>128</v>
      </c>
      <c r="E663" s="114">
        <v>94370</v>
      </c>
      <c r="F663" s="114">
        <v>7560</v>
      </c>
      <c r="G663" s="114">
        <v>18900</v>
      </c>
      <c r="I663" s="115">
        <v>6</v>
      </c>
      <c r="J663" s="115">
        <v>4</v>
      </c>
      <c r="K663" s="193">
        <v>18</v>
      </c>
      <c r="L663" s="26" t="s">
        <v>128</v>
      </c>
      <c r="M663" s="26">
        <v>83300</v>
      </c>
      <c r="N663" s="26">
        <v>6550</v>
      </c>
      <c r="O663" s="26">
        <v>16370</v>
      </c>
      <c r="Q663" s="29">
        <v>6</v>
      </c>
      <c r="R663" s="29">
        <v>4</v>
      </c>
      <c r="S663" s="76">
        <v>18</v>
      </c>
    </row>
    <row r="664" spans="3:19" ht="15" hidden="1" customHeight="1">
      <c r="C664" s="114">
        <v>6419</v>
      </c>
      <c r="D664" s="114" t="s">
        <v>129</v>
      </c>
      <c r="E664" s="114">
        <v>98210</v>
      </c>
      <c r="F664" s="114">
        <v>7560</v>
      </c>
      <c r="G664" s="114">
        <v>18900</v>
      </c>
      <c r="I664" s="115">
        <v>6</v>
      </c>
      <c r="J664" s="115">
        <v>4</v>
      </c>
      <c r="K664" s="193">
        <v>19</v>
      </c>
      <c r="L664" s="26" t="s">
        <v>129</v>
      </c>
      <c r="M664" s="26">
        <v>86620</v>
      </c>
      <c r="N664" s="26">
        <v>6550</v>
      </c>
      <c r="O664" s="26">
        <v>16370</v>
      </c>
      <c r="Q664" s="29">
        <v>6</v>
      </c>
      <c r="R664" s="29">
        <v>4</v>
      </c>
      <c r="S664" s="76">
        <v>19</v>
      </c>
    </row>
    <row r="665" spans="3:19" ht="15" hidden="1" customHeight="1">
      <c r="C665" s="114">
        <v>6420</v>
      </c>
      <c r="D665" s="114" t="s">
        <v>130</v>
      </c>
      <c r="E665" s="114">
        <v>102050</v>
      </c>
      <c r="F665" s="114">
        <v>7560</v>
      </c>
      <c r="G665" s="114">
        <v>18900</v>
      </c>
      <c r="I665" s="115">
        <v>6</v>
      </c>
      <c r="J665" s="115">
        <v>4</v>
      </c>
      <c r="K665" s="193">
        <v>20</v>
      </c>
      <c r="L665" s="26" t="s">
        <v>130</v>
      </c>
      <c r="M665" s="26">
        <v>89950</v>
      </c>
      <c r="N665" s="26">
        <v>6550</v>
      </c>
      <c r="O665" s="26">
        <v>16370</v>
      </c>
      <c r="Q665" s="29">
        <v>6</v>
      </c>
      <c r="R665" s="29">
        <v>4</v>
      </c>
      <c r="S665" s="76">
        <v>20</v>
      </c>
    </row>
    <row r="666" spans="3:19" ht="15" hidden="1" customHeight="1">
      <c r="C666" s="114">
        <v>711</v>
      </c>
      <c r="D666" s="114" t="s">
        <v>111</v>
      </c>
      <c r="E666" s="113">
        <v>13850</v>
      </c>
      <c r="F666" s="114">
        <v>3470</v>
      </c>
      <c r="G666" s="114">
        <v>8670</v>
      </c>
      <c r="I666" s="115">
        <v>7</v>
      </c>
      <c r="J666" s="115">
        <v>1</v>
      </c>
      <c r="K666" s="193">
        <v>1</v>
      </c>
      <c r="L666" s="26" t="s">
        <v>111</v>
      </c>
      <c r="M666" s="26">
        <v>13000</v>
      </c>
      <c r="N666" s="26">
        <v>3140</v>
      </c>
      <c r="O666" s="26">
        <v>7850</v>
      </c>
      <c r="Q666" s="29">
        <v>7</v>
      </c>
      <c r="R666" s="29">
        <v>1</v>
      </c>
      <c r="S666" s="76">
        <v>1</v>
      </c>
    </row>
    <row r="667" spans="3:19" ht="15" hidden="1" customHeight="1">
      <c r="C667" s="114">
        <v>712</v>
      </c>
      <c r="D667" s="114" t="s">
        <v>112</v>
      </c>
      <c r="E667" s="113">
        <v>15610</v>
      </c>
      <c r="F667" s="114">
        <v>3470</v>
      </c>
      <c r="G667" s="114">
        <v>8670</v>
      </c>
      <c r="I667" s="115">
        <v>7</v>
      </c>
      <c r="J667" s="115">
        <v>1</v>
      </c>
      <c r="K667" s="193">
        <v>2</v>
      </c>
      <c r="L667" s="26" t="s">
        <v>112</v>
      </c>
      <c r="M667" s="26">
        <v>14580</v>
      </c>
      <c r="N667" s="26">
        <v>3140</v>
      </c>
      <c r="O667" s="26">
        <v>7850</v>
      </c>
      <c r="Q667" s="29">
        <v>7</v>
      </c>
      <c r="R667" s="29">
        <v>1</v>
      </c>
      <c r="S667" s="76">
        <v>2</v>
      </c>
    </row>
    <row r="668" spans="3:19" ht="15" hidden="1" customHeight="1">
      <c r="C668" s="114">
        <v>713</v>
      </c>
      <c r="D668" s="114" t="s">
        <v>113</v>
      </c>
      <c r="E668" s="113">
        <v>17360</v>
      </c>
      <c r="F668" s="114">
        <v>3470</v>
      </c>
      <c r="G668" s="114">
        <v>8670</v>
      </c>
      <c r="I668" s="115">
        <v>7</v>
      </c>
      <c r="J668" s="115">
        <v>1</v>
      </c>
      <c r="K668" s="193">
        <v>3</v>
      </c>
      <c r="L668" s="26" t="s">
        <v>113</v>
      </c>
      <c r="M668" s="26">
        <v>16160</v>
      </c>
      <c r="N668" s="26">
        <v>3140</v>
      </c>
      <c r="O668" s="26">
        <v>7850</v>
      </c>
      <c r="Q668" s="29">
        <v>7</v>
      </c>
      <c r="R668" s="29">
        <v>1</v>
      </c>
      <c r="S668" s="76">
        <v>3</v>
      </c>
    </row>
    <row r="669" spans="3:19" ht="15" hidden="1" customHeight="1">
      <c r="C669" s="114">
        <v>714</v>
      </c>
      <c r="D669" s="114" t="s">
        <v>114</v>
      </c>
      <c r="E669" s="113">
        <v>19120</v>
      </c>
      <c r="F669" s="114">
        <v>3470</v>
      </c>
      <c r="G669" s="114">
        <v>8670</v>
      </c>
      <c r="I669" s="115">
        <v>7</v>
      </c>
      <c r="J669" s="115">
        <v>1</v>
      </c>
      <c r="K669" s="193">
        <v>4</v>
      </c>
      <c r="L669" s="26" t="s">
        <v>114</v>
      </c>
      <c r="M669" s="26">
        <v>17740</v>
      </c>
      <c r="N669" s="26">
        <v>3140</v>
      </c>
      <c r="O669" s="26">
        <v>7850</v>
      </c>
      <c r="Q669" s="29">
        <v>7</v>
      </c>
      <c r="R669" s="29">
        <v>1</v>
      </c>
      <c r="S669" s="76">
        <v>4</v>
      </c>
    </row>
    <row r="670" spans="3:19" ht="15" hidden="1" customHeight="1">
      <c r="C670" s="114">
        <v>715</v>
      </c>
      <c r="D670" s="114" t="s">
        <v>115</v>
      </c>
      <c r="E670" s="113">
        <v>20870</v>
      </c>
      <c r="F670" s="114">
        <v>3470</v>
      </c>
      <c r="G670" s="114">
        <v>8670</v>
      </c>
      <c r="I670" s="115">
        <v>7</v>
      </c>
      <c r="J670" s="115">
        <v>1</v>
      </c>
      <c r="K670" s="193">
        <v>5</v>
      </c>
      <c r="L670" s="26" t="s">
        <v>115</v>
      </c>
      <c r="M670" s="26">
        <v>19310</v>
      </c>
      <c r="N670" s="26">
        <v>3140</v>
      </c>
      <c r="O670" s="26">
        <v>7850</v>
      </c>
      <c r="Q670" s="29">
        <v>7</v>
      </c>
      <c r="R670" s="29">
        <v>1</v>
      </c>
      <c r="S670" s="76">
        <v>5</v>
      </c>
    </row>
    <row r="671" spans="3:19" ht="15" hidden="1" customHeight="1">
      <c r="C671" s="114">
        <v>716</v>
      </c>
      <c r="D671" s="114" t="s">
        <v>116</v>
      </c>
      <c r="E671" s="113">
        <v>22630</v>
      </c>
      <c r="F671" s="114">
        <v>3470</v>
      </c>
      <c r="G671" s="114">
        <v>8670</v>
      </c>
      <c r="I671" s="115">
        <v>7</v>
      </c>
      <c r="J671" s="115">
        <v>1</v>
      </c>
      <c r="K671" s="193">
        <v>6</v>
      </c>
      <c r="L671" s="26" t="s">
        <v>116</v>
      </c>
      <c r="M671" s="26">
        <v>20890</v>
      </c>
      <c r="N671" s="26">
        <v>3140</v>
      </c>
      <c r="O671" s="26">
        <v>7850</v>
      </c>
      <c r="Q671" s="29">
        <v>7</v>
      </c>
      <c r="R671" s="29">
        <v>1</v>
      </c>
      <c r="S671" s="76">
        <v>6</v>
      </c>
    </row>
    <row r="672" spans="3:19" ht="15" hidden="1" customHeight="1">
      <c r="C672" s="114">
        <v>717</v>
      </c>
      <c r="D672" s="114" t="s">
        <v>117</v>
      </c>
      <c r="E672" s="113">
        <v>24380</v>
      </c>
      <c r="F672" s="114">
        <v>3470</v>
      </c>
      <c r="G672" s="114">
        <v>8670</v>
      </c>
      <c r="I672" s="115">
        <v>7</v>
      </c>
      <c r="J672" s="115">
        <v>1</v>
      </c>
      <c r="K672" s="193">
        <v>7</v>
      </c>
      <c r="L672" s="26" t="s">
        <v>117</v>
      </c>
      <c r="M672" s="26">
        <v>22470</v>
      </c>
      <c r="N672" s="26">
        <v>3140</v>
      </c>
      <c r="O672" s="26">
        <v>7850</v>
      </c>
      <c r="Q672" s="29">
        <v>7</v>
      </c>
      <c r="R672" s="29">
        <v>1</v>
      </c>
      <c r="S672" s="76">
        <v>7</v>
      </c>
    </row>
    <row r="673" spans="3:19" ht="15" hidden="1" customHeight="1">
      <c r="C673" s="114">
        <v>718</v>
      </c>
      <c r="D673" s="114" t="s">
        <v>118</v>
      </c>
      <c r="E673" s="113">
        <v>26140</v>
      </c>
      <c r="F673" s="114">
        <v>3470</v>
      </c>
      <c r="G673" s="114">
        <v>8670</v>
      </c>
      <c r="I673" s="115">
        <v>7</v>
      </c>
      <c r="J673" s="115">
        <v>1</v>
      </c>
      <c r="K673" s="193">
        <v>8</v>
      </c>
      <c r="L673" s="26" t="s">
        <v>118</v>
      </c>
      <c r="M673" s="26">
        <v>24050</v>
      </c>
      <c r="N673" s="26">
        <v>3140</v>
      </c>
      <c r="O673" s="26">
        <v>7850</v>
      </c>
      <c r="Q673" s="29">
        <v>7</v>
      </c>
      <c r="R673" s="29">
        <v>1</v>
      </c>
      <c r="S673" s="76">
        <v>8</v>
      </c>
    </row>
    <row r="674" spans="3:19" ht="15" hidden="1" customHeight="1">
      <c r="C674" s="114">
        <v>719</v>
      </c>
      <c r="D674" s="114" t="s">
        <v>119</v>
      </c>
      <c r="E674" s="113">
        <v>27900</v>
      </c>
      <c r="F674" s="114">
        <v>3470</v>
      </c>
      <c r="G674" s="114">
        <v>8670</v>
      </c>
      <c r="I674" s="115">
        <v>7</v>
      </c>
      <c r="J674" s="115">
        <v>1</v>
      </c>
      <c r="K674" s="193">
        <v>9</v>
      </c>
      <c r="L674" s="26" t="s">
        <v>119</v>
      </c>
      <c r="M674" s="26">
        <v>25620</v>
      </c>
      <c r="N674" s="26">
        <v>3140</v>
      </c>
      <c r="O674" s="26">
        <v>7850</v>
      </c>
      <c r="Q674" s="29">
        <v>7</v>
      </c>
      <c r="R674" s="29">
        <v>1</v>
      </c>
      <c r="S674" s="76">
        <v>9</v>
      </c>
    </row>
    <row r="675" spans="3:19" ht="15" hidden="1" customHeight="1">
      <c r="C675" s="114">
        <v>7110</v>
      </c>
      <c r="D675" s="114" t="s">
        <v>120</v>
      </c>
      <c r="E675" s="113">
        <v>29650</v>
      </c>
      <c r="F675" s="114">
        <v>3470</v>
      </c>
      <c r="G675" s="114">
        <v>8670</v>
      </c>
      <c r="I675" s="115">
        <v>7</v>
      </c>
      <c r="J675" s="115">
        <v>1</v>
      </c>
      <c r="K675" s="193">
        <v>10</v>
      </c>
      <c r="L675" s="26" t="s">
        <v>120</v>
      </c>
      <c r="M675" s="26">
        <v>27200</v>
      </c>
      <c r="N675" s="26">
        <v>3140</v>
      </c>
      <c r="O675" s="26">
        <v>7850</v>
      </c>
      <c r="Q675" s="29">
        <v>7</v>
      </c>
      <c r="R675" s="29">
        <v>1</v>
      </c>
      <c r="S675" s="76">
        <v>10</v>
      </c>
    </row>
    <row r="676" spans="3:19" ht="15" hidden="1" customHeight="1">
      <c r="C676" s="114">
        <v>7111</v>
      </c>
      <c r="D676" s="114" t="s">
        <v>121</v>
      </c>
      <c r="E676" s="113">
        <v>31400</v>
      </c>
      <c r="F676" s="114">
        <v>3470</v>
      </c>
      <c r="G676" s="114">
        <v>8670</v>
      </c>
      <c r="I676" s="115">
        <v>7</v>
      </c>
      <c r="J676" s="115">
        <v>1</v>
      </c>
      <c r="K676" s="193">
        <v>11</v>
      </c>
      <c r="L676" s="26" t="s">
        <v>121</v>
      </c>
      <c r="M676" s="26">
        <v>28770</v>
      </c>
      <c r="N676" s="26">
        <v>3140</v>
      </c>
      <c r="O676" s="26">
        <v>7850</v>
      </c>
      <c r="Q676" s="29">
        <v>7</v>
      </c>
      <c r="R676" s="29">
        <v>1</v>
      </c>
      <c r="S676" s="76">
        <v>11</v>
      </c>
    </row>
    <row r="677" spans="3:19" ht="15" hidden="1" customHeight="1">
      <c r="C677" s="114">
        <v>7112</v>
      </c>
      <c r="D677" s="114" t="s">
        <v>122</v>
      </c>
      <c r="E677" s="113">
        <v>33140</v>
      </c>
      <c r="F677" s="114">
        <v>3470</v>
      </c>
      <c r="G677" s="114">
        <v>8670</v>
      </c>
      <c r="I677" s="115">
        <v>7</v>
      </c>
      <c r="J677" s="115">
        <v>1</v>
      </c>
      <c r="K677" s="193">
        <v>12</v>
      </c>
      <c r="L677" s="26" t="s">
        <v>122</v>
      </c>
      <c r="M677" s="26">
        <v>30350</v>
      </c>
      <c r="N677" s="26">
        <v>3140</v>
      </c>
      <c r="O677" s="26">
        <v>7850</v>
      </c>
      <c r="Q677" s="29">
        <v>7</v>
      </c>
      <c r="R677" s="29">
        <v>1</v>
      </c>
      <c r="S677" s="76">
        <v>12</v>
      </c>
    </row>
    <row r="678" spans="3:19" ht="15" hidden="1" customHeight="1">
      <c r="C678" s="114">
        <v>7113</v>
      </c>
      <c r="D678" s="114" t="s">
        <v>123</v>
      </c>
      <c r="E678" s="113">
        <v>34880</v>
      </c>
      <c r="F678" s="114">
        <v>3470</v>
      </c>
      <c r="G678" s="114">
        <v>8670</v>
      </c>
      <c r="I678" s="115">
        <v>7</v>
      </c>
      <c r="J678" s="115">
        <v>1</v>
      </c>
      <c r="K678" s="193">
        <v>13</v>
      </c>
      <c r="L678" s="26" t="s">
        <v>123</v>
      </c>
      <c r="M678" s="26">
        <v>31930</v>
      </c>
      <c r="N678" s="26">
        <v>3140</v>
      </c>
      <c r="O678" s="26">
        <v>7850</v>
      </c>
      <c r="Q678" s="29">
        <v>7</v>
      </c>
      <c r="R678" s="29">
        <v>1</v>
      </c>
      <c r="S678" s="76">
        <v>13</v>
      </c>
    </row>
    <row r="679" spans="3:19" ht="15" hidden="1" customHeight="1">
      <c r="C679" s="114">
        <v>7114</v>
      </c>
      <c r="D679" s="114" t="s">
        <v>124</v>
      </c>
      <c r="E679" s="113">
        <v>36630</v>
      </c>
      <c r="F679" s="114">
        <v>3470</v>
      </c>
      <c r="G679" s="114">
        <v>8670</v>
      </c>
      <c r="I679" s="115">
        <v>7</v>
      </c>
      <c r="J679" s="115">
        <v>1</v>
      </c>
      <c r="K679" s="193">
        <v>14</v>
      </c>
      <c r="L679" s="26" t="s">
        <v>124</v>
      </c>
      <c r="M679" s="26">
        <v>33500</v>
      </c>
      <c r="N679" s="26">
        <v>3140</v>
      </c>
      <c r="O679" s="26">
        <v>7850</v>
      </c>
      <c r="Q679" s="29">
        <v>7</v>
      </c>
      <c r="R679" s="29">
        <v>1</v>
      </c>
      <c r="S679" s="76">
        <v>14</v>
      </c>
    </row>
    <row r="680" spans="3:19" ht="15" hidden="1" customHeight="1">
      <c r="C680" s="114">
        <v>7115</v>
      </c>
      <c r="D680" s="114" t="s">
        <v>125</v>
      </c>
      <c r="E680" s="113">
        <v>38370</v>
      </c>
      <c r="F680" s="114">
        <v>3470</v>
      </c>
      <c r="G680" s="114">
        <v>8670</v>
      </c>
      <c r="I680" s="115">
        <v>7</v>
      </c>
      <c r="J680" s="115">
        <v>1</v>
      </c>
      <c r="K680" s="193">
        <v>15</v>
      </c>
      <c r="L680" s="26" t="s">
        <v>125</v>
      </c>
      <c r="M680" s="26">
        <v>35080</v>
      </c>
      <c r="N680" s="26">
        <v>3140</v>
      </c>
      <c r="O680" s="26">
        <v>7850</v>
      </c>
      <c r="Q680" s="29">
        <v>7</v>
      </c>
      <c r="R680" s="29">
        <v>1</v>
      </c>
      <c r="S680" s="76">
        <v>15</v>
      </c>
    </row>
    <row r="681" spans="3:19" ht="15" hidden="1" customHeight="1">
      <c r="C681" s="114">
        <v>7116</v>
      </c>
      <c r="D681" s="114" t="s">
        <v>126</v>
      </c>
      <c r="E681" s="113">
        <v>40110</v>
      </c>
      <c r="F681" s="114">
        <v>3470</v>
      </c>
      <c r="G681" s="114">
        <v>8670</v>
      </c>
      <c r="I681" s="115">
        <v>7</v>
      </c>
      <c r="J681" s="115">
        <v>1</v>
      </c>
      <c r="K681" s="193">
        <v>16</v>
      </c>
      <c r="L681" s="26" t="s">
        <v>126</v>
      </c>
      <c r="M681" s="26">
        <v>36650</v>
      </c>
      <c r="N681" s="26">
        <v>3140</v>
      </c>
      <c r="O681" s="26">
        <v>7850</v>
      </c>
      <c r="Q681" s="29">
        <v>7</v>
      </c>
      <c r="R681" s="29">
        <v>1</v>
      </c>
      <c r="S681" s="76">
        <v>16</v>
      </c>
    </row>
    <row r="682" spans="3:19" ht="15" hidden="1" customHeight="1">
      <c r="C682" s="114">
        <v>7117</v>
      </c>
      <c r="D682" s="114" t="s">
        <v>127</v>
      </c>
      <c r="E682" s="113">
        <v>41860</v>
      </c>
      <c r="F682" s="114">
        <v>3470</v>
      </c>
      <c r="G682" s="114">
        <v>8670</v>
      </c>
      <c r="I682" s="115">
        <v>7</v>
      </c>
      <c r="J682" s="115">
        <v>1</v>
      </c>
      <c r="K682" s="193">
        <v>17</v>
      </c>
      <c r="L682" s="26" t="s">
        <v>127</v>
      </c>
      <c r="M682" s="26">
        <v>38230</v>
      </c>
      <c r="N682" s="26">
        <v>3140</v>
      </c>
      <c r="O682" s="26">
        <v>7850</v>
      </c>
      <c r="Q682" s="29">
        <v>7</v>
      </c>
      <c r="R682" s="29">
        <v>1</v>
      </c>
      <c r="S682" s="76">
        <v>17</v>
      </c>
    </row>
    <row r="683" spans="3:19" ht="15" hidden="1" customHeight="1">
      <c r="C683" s="114">
        <v>7118</v>
      </c>
      <c r="D683" s="114" t="s">
        <v>128</v>
      </c>
      <c r="E683" s="113">
        <v>43600</v>
      </c>
      <c r="F683" s="114">
        <v>3470</v>
      </c>
      <c r="G683" s="114">
        <v>8670</v>
      </c>
      <c r="I683" s="115">
        <v>7</v>
      </c>
      <c r="J683" s="115">
        <v>1</v>
      </c>
      <c r="K683" s="193">
        <v>18</v>
      </c>
      <c r="L683" s="26" t="s">
        <v>128</v>
      </c>
      <c r="M683" s="26">
        <v>39800</v>
      </c>
      <c r="N683" s="26">
        <v>3140</v>
      </c>
      <c r="O683" s="26">
        <v>7850</v>
      </c>
      <c r="Q683" s="29">
        <v>7</v>
      </c>
      <c r="R683" s="29">
        <v>1</v>
      </c>
      <c r="S683" s="76">
        <v>18</v>
      </c>
    </row>
    <row r="684" spans="3:19" ht="15" hidden="1" customHeight="1">
      <c r="C684" s="114">
        <v>7119</v>
      </c>
      <c r="D684" s="114" t="s">
        <v>129</v>
      </c>
      <c r="E684" s="113">
        <v>45340</v>
      </c>
      <c r="F684" s="114">
        <v>3470</v>
      </c>
      <c r="G684" s="114">
        <v>8670</v>
      </c>
      <c r="I684" s="115">
        <v>7</v>
      </c>
      <c r="J684" s="115">
        <v>1</v>
      </c>
      <c r="K684" s="193">
        <v>19</v>
      </c>
      <c r="L684" s="26" t="s">
        <v>129</v>
      </c>
      <c r="M684" s="26">
        <v>41380</v>
      </c>
      <c r="N684" s="26">
        <v>3140</v>
      </c>
      <c r="O684" s="26">
        <v>7850</v>
      </c>
      <c r="Q684" s="29">
        <v>7</v>
      </c>
      <c r="R684" s="29">
        <v>1</v>
      </c>
      <c r="S684" s="76">
        <v>19</v>
      </c>
    </row>
    <row r="685" spans="3:19" ht="15" hidden="1" customHeight="1">
      <c r="C685" s="114">
        <v>7120</v>
      </c>
      <c r="D685" s="114" t="s">
        <v>130</v>
      </c>
      <c r="E685" s="113">
        <v>47090</v>
      </c>
      <c r="F685" s="114">
        <v>3470</v>
      </c>
      <c r="G685" s="114">
        <v>8670</v>
      </c>
      <c r="I685" s="115">
        <v>7</v>
      </c>
      <c r="J685" s="115">
        <v>1</v>
      </c>
      <c r="K685" s="193">
        <v>20</v>
      </c>
      <c r="L685" s="26" t="s">
        <v>130</v>
      </c>
      <c r="M685" s="26">
        <v>42950</v>
      </c>
      <c r="N685" s="26">
        <v>3140</v>
      </c>
      <c r="O685" s="26">
        <v>7850</v>
      </c>
      <c r="Q685" s="29">
        <v>7</v>
      </c>
      <c r="R685" s="29">
        <v>1</v>
      </c>
      <c r="S685" s="76">
        <v>20</v>
      </c>
    </row>
    <row r="686" spans="3:19" ht="15" hidden="1" customHeight="1">
      <c r="C686" s="114">
        <v>721</v>
      </c>
      <c r="D686" s="114" t="s">
        <v>111</v>
      </c>
      <c r="E686" s="113">
        <v>16160</v>
      </c>
      <c r="F686" s="114">
        <v>4000</v>
      </c>
      <c r="G686" s="114">
        <v>9990</v>
      </c>
      <c r="I686" s="115">
        <v>7</v>
      </c>
      <c r="J686" s="115">
        <v>2</v>
      </c>
      <c r="K686" s="193">
        <v>1</v>
      </c>
      <c r="L686" s="26" t="s">
        <v>111</v>
      </c>
      <c r="M686" s="26">
        <v>15060</v>
      </c>
      <c r="N686" s="26">
        <v>3620</v>
      </c>
      <c r="O686" s="26">
        <v>9060</v>
      </c>
      <c r="Q686" s="29">
        <v>7</v>
      </c>
      <c r="R686" s="29">
        <v>2</v>
      </c>
      <c r="S686" s="76">
        <v>1</v>
      </c>
    </row>
    <row r="687" spans="3:19" ht="15" hidden="1" customHeight="1">
      <c r="C687" s="114">
        <v>722</v>
      </c>
      <c r="D687" s="114" t="s">
        <v>112</v>
      </c>
      <c r="E687" s="114">
        <v>18220</v>
      </c>
      <c r="F687" s="114">
        <v>4000</v>
      </c>
      <c r="G687" s="114">
        <v>9990</v>
      </c>
      <c r="I687" s="115">
        <v>7</v>
      </c>
      <c r="J687" s="115">
        <v>2</v>
      </c>
      <c r="K687" s="193">
        <v>2</v>
      </c>
      <c r="L687" s="26" t="s">
        <v>112</v>
      </c>
      <c r="M687" s="26">
        <v>16920</v>
      </c>
      <c r="N687" s="26">
        <v>3620</v>
      </c>
      <c r="O687" s="26">
        <v>9060</v>
      </c>
      <c r="Q687" s="29">
        <v>7</v>
      </c>
      <c r="R687" s="29">
        <v>2</v>
      </c>
      <c r="S687" s="76">
        <v>2</v>
      </c>
    </row>
    <row r="688" spans="3:19" ht="15" hidden="1" customHeight="1">
      <c r="C688" s="114">
        <v>723</v>
      </c>
      <c r="D688" s="114" t="s">
        <v>113</v>
      </c>
      <c r="E688" s="114">
        <v>20280</v>
      </c>
      <c r="F688" s="114">
        <v>4000</v>
      </c>
      <c r="G688" s="114">
        <v>9990</v>
      </c>
      <c r="I688" s="115">
        <v>7</v>
      </c>
      <c r="J688" s="115">
        <v>2</v>
      </c>
      <c r="K688" s="193">
        <v>3</v>
      </c>
      <c r="L688" s="26" t="s">
        <v>113</v>
      </c>
      <c r="M688" s="26">
        <v>18770</v>
      </c>
      <c r="N688" s="26">
        <v>3620</v>
      </c>
      <c r="O688" s="26">
        <v>9060</v>
      </c>
      <c r="Q688" s="29">
        <v>7</v>
      </c>
      <c r="R688" s="29">
        <v>2</v>
      </c>
      <c r="S688" s="76">
        <v>3</v>
      </c>
    </row>
    <row r="689" spans="3:19" ht="15" hidden="1" customHeight="1">
      <c r="C689" s="114">
        <v>724</v>
      </c>
      <c r="D689" s="114" t="s">
        <v>114</v>
      </c>
      <c r="E689" s="114">
        <v>22330</v>
      </c>
      <c r="F689" s="114">
        <v>4000</v>
      </c>
      <c r="G689" s="114">
        <v>9990</v>
      </c>
      <c r="I689" s="115">
        <v>7</v>
      </c>
      <c r="J689" s="115">
        <v>2</v>
      </c>
      <c r="K689" s="193">
        <v>4</v>
      </c>
      <c r="L689" s="26" t="s">
        <v>114</v>
      </c>
      <c r="M689" s="26">
        <v>20620</v>
      </c>
      <c r="N689" s="26">
        <v>3620</v>
      </c>
      <c r="O689" s="26">
        <v>9060</v>
      </c>
      <c r="Q689" s="29">
        <v>7</v>
      </c>
      <c r="R689" s="29">
        <v>2</v>
      </c>
      <c r="S689" s="76">
        <v>4</v>
      </c>
    </row>
    <row r="690" spans="3:19" ht="15" hidden="1" customHeight="1">
      <c r="C690" s="114">
        <v>725</v>
      </c>
      <c r="D690" s="114" t="s">
        <v>115</v>
      </c>
      <c r="E690" s="114">
        <v>24390</v>
      </c>
      <c r="F690" s="114">
        <v>4000</v>
      </c>
      <c r="G690" s="114">
        <v>9990</v>
      </c>
      <c r="I690" s="115">
        <v>7</v>
      </c>
      <c r="J690" s="115">
        <v>2</v>
      </c>
      <c r="K690" s="193">
        <v>5</v>
      </c>
      <c r="L690" s="26" t="s">
        <v>115</v>
      </c>
      <c r="M690" s="26">
        <v>22480</v>
      </c>
      <c r="N690" s="26">
        <v>3620</v>
      </c>
      <c r="O690" s="26">
        <v>9060</v>
      </c>
      <c r="Q690" s="29">
        <v>7</v>
      </c>
      <c r="R690" s="29">
        <v>2</v>
      </c>
      <c r="S690" s="76">
        <v>5</v>
      </c>
    </row>
    <row r="691" spans="3:19" ht="15" hidden="1" customHeight="1">
      <c r="C691" s="114">
        <v>726</v>
      </c>
      <c r="D691" s="114" t="s">
        <v>116</v>
      </c>
      <c r="E691" s="114">
        <v>26450</v>
      </c>
      <c r="F691" s="114">
        <v>4000</v>
      </c>
      <c r="G691" s="114">
        <v>9990</v>
      </c>
      <c r="I691" s="115">
        <v>7</v>
      </c>
      <c r="J691" s="115">
        <v>2</v>
      </c>
      <c r="K691" s="193">
        <v>6</v>
      </c>
      <c r="L691" s="26" t="s">
        <v>116</v>
      </c>
      <c r="M691" s="26">
        <v>24330</v>
      </c>
      <c r="N691" s="26">
        <v>3620</v>
      </c>
      <c r="O691" s="26">
        <v>9060</v>
      </c>
      <c r="Q691" s="29">
        <v>7</v>
      </c>
      <c r="R691" s="29">
        <v>2</v>
      </c>
      <c r="S691" s="76">
        <v>6</v>
      </c>
    </row>
    <row r="692" spans="3:19" ht="15" hidden="1" customHeight="1">
      <c r="C692" s="114">
        <v>727</v>
      </c>
      <c r="D692" s="114" t="s">
        <v>117</v>
      </c>
      <c r="E692" s="114">
        <v>28510</v>
      </c>
      <c r="F692" s="114">
        <v>4000</v>
      </c>
      <c r="G692" s="114">
        <v>9990</v>
      </c>
      <c r="I692" s="115">
        <v>7</v>
      </c>
      <c r="J692" s="115">
        <v>2</v>
      </c>
      <c r="K692" s="193">
        <v>7</v>
      </c>
      <c r="L692" s="26" t="s">
        <v>117</v>
      </c>
      <c r="M692" s="26">
        <v>26180</v>
      </c>
      <c r="N692" s="26">
        <v>3620</v>
      </c>
      <c r="O692" s="26">
        <v>9060</v>
      </c>
      <c r="Q692" s="29">
        <v>7</v>
      </c>
      <c r="R692" s="29">
        <v>2</v>
      </c>
      <c r="S692" s="76">
        <v>7</v>
      </c>
    </row>
    <row r="693" spans="3:19" ht="15" hidden="1" customHeight="1">
      <c r="C693" s="114">
        <v>728</v>
      </c>
      <c r="D693" s="114" t="s">
        <v>118</v>
      </c>
      <c r="E693" s="114">
        <v>30570</v>
      </c>
      <c r="F693" s="114">
        <v>4000</v>
      </c>
      <c r="G693" s="114">
        <v>9990</v>
      </c>
      <c r="I693" s="115">
        <v>7</v>
      </c>
      <c r="J693" s="115">
        <v>2</v>
      </c>
      <c r="K693" s="193">
        <v>8</v>
      </c>
      <c r="L693" s="26" t="s">
        <v>118</v>
      </c>
      <c r="M693" s="26">
        <v>28040</v>
      </c>
      <c r="N693" s="26">
        <v>3620</v>
      </c>
      <c r="O693" s="26">
        <v>9060</v>
      </c>
      <c r="Q693" s="29">
        <v>7</v>
      </c>
      <c r="R693" s="29">
        <v>2</v>
      </c>
      <c r="S693" s="76">
        <v>8</v>
      </c>
    </row>
    <row r="694" spans="3:19" ht="15" hidden="1" customHeight="1">
      <c r="C694" s="114">
        <v>729</v>
      </c>
      <c r="D694" s="114" t="s">
        <v>119</v>
      </c>
      <c r="E694" s="114">
        <v>32630</v>
      </c>
      <c r="F694" s="114">
        <v>4000</v>
      </c>
      <c r="G694" s="114">
        <v>9990</v>
      </c>
      <c r="I694" s="115">
        <v>7</v>
      </c>
      <c r="J694" s="115">
        <v>2</v>
      </c>
      <c r="K694" s="193">
        <v>9</v>
      </c>
      <c r="L694" s="26" t="s">
        <v>119</v>
      </c>
      <c r="M694" s="26">
        <v>29890</v>
      </c>
      <c r="N694" s="26">
        <v>3620</v>
      </c>
      <c r="O694" s="26">
        <v>9060</v>
      </c>
      <c r="Q694" s="29">
        <v>7</v>
      </c>
      <c r="R694" s="29">
        <v>2</v>
      </c>
      <c r="S694" s="76">
        <v>9</v>
      </c>
    </row>
    <row r="695" spans="3:19" ht="15" hidden="1" customHeight="1">
      <c r="C695" s="114">
        <v>7210</v>
      </c>
      <c r="D695" s="114" t="s">
        <v>120</v>
      </c>
      <c r="E695" s="114">
        <v>34690</v>
      </c>
      <c r="F695" s="114">
        <v>4000</v>
      </c>
      <c r="G695" s="114">
        <v>9990</v>
      </c>
      <c r="I695" s="115">
        <v>7</v>
      </c>
      <c r="J695" s="115">
        <v>2</v>
      </c>
      <c r="K695" s="193">
        <v>10</v>
      </c>
      <c r="L695" s="26" t="s">
        <v>120</v>
      </c>
      <c r="M695" s="26">
        <v>31740</v>
      </c>
      <c r="N695" s="26">
        <v>3620</v>
      </c>
      <c r="O695" s="26">
        <v>9060</v>
      </c>
      <c r="Q695" s="29">
        <v>7</v>
      </c>
      <c r="R695" s="29">
        <v>2</v>
      </c>
      <c r="S695" s="76">
        <v>10</v>
      </c>
    </row>
    <row r="696" spans="3:19" ht="15" hidden="1" customHeight="1">
      <c r="C696" s="114">
        <v>7211</v>
      </c>
      <c r="D696" s="114" t="s">
        <v>121</v>
      </c>
      <c r="E696" s="114">
        <v>36710</v>
      </c>
      <c r="F696" s="114">
        <v>4000</v>
      </c>
      <c r="G696" s="114">
        <v>9990</v>
      </c>
      <c r="I696" s="115">
        <v>7</v>
      </c>
      <c r="J696" s="115">
        <v>2</v>
      </c>
      <c r="K696" s="193">
        <v>11</v>
      </c>
      <c r="L696" s="26" t="s">
        <v>121</v>
      </c>
      <c r="M696" s="26">
        <v>33570</v>
      </c>
      <c r="N696" s="26">
        <v>3620</v>
      </c>
      <c r="O696" s="26">
        <v>9060</v>
      </c>
      <c r="Q696" s="29">
        <v>7</v>
      </c>
      <c r="R696" s="29">
        <v>2</v>
      </c>
      <c r="S696" s="76">
        <v>11</v>
      </c>
    </row>
    <row r="697" spans="3:19" ht="15" hidden="1" customHeight="1">
      <c r="C697" s="114">
        <v>7212</v>
      </c>
      <c r="D697" s="114" t="s">
        <v>122</v>
      </c>
      <c r="E697" s="114">
        <v>38730</v>
      </c>
      <c r="F697" s="114">
        <v>4000</v>
      </c>
      <c r="G697" s="114">
        <v>9990</v>
      </c>
      <c r="I697" s="115">
        <v>7</v>
      </c>
      <c r="J697" s="115">
        <v>2</v>
      </c>
      <c r="K697" s="193">
        <v>12</v>
      </c>
      <c r="L697" s="26" t="s">
        <v>122</v>
      </c>
      <c r="M697" s="26">
        <v>35400</v>
      </c>
      <c r="N697" s="26">
        <v>3620</v>
      </c>
      <c r="O697" s="26">
        <v>9060</v>
      </c>
      <c r="Q697" s="29">
        <v>7</v>
      </c>
      <c r="R697" s="29">
        <v>2</v>
      </c>
      <c r="S697" s="76">
        <v>12</v>
      </c>
    </row>
    <row r="698" spans="3:19" ht="15" hidden="1" customHeight="1">
      <c r="C698" s="114">
        <v>7213</v>
      </c>
      <c r="D698" s="114" t="s">
        <v>123</v>
      </c>
      <c r="E698" s="114">
        <v>40750</v>
      </c>
      <c r="F698" s="114">
        <v>4000</v>
      </c>
      <c r="G698" s="114">
        <v>9990</v>
      </c>
      <c r="I698" s="115">
        <v>7</v>
      </c>
      <c r="J698" s="115">
        <v>2</v>
      </c>
      <c r="K698" s="193">
        <v>13</v>
      </c>
      <c r="L698" s="26" t="s">
        <v>123</v>
      </c>
      <c r="M698" s="26">
        <v>37230</v>
      </c>
      <c r="N698" s="26">
        <v>3620</v>
      </c>
      <c r="O698" s="26">
        <v>9060</v>
      </c>
      <c r="Q698" s="29">
        <v>7</v>
      </c>
      <c r="R698" s="29">
        <v>2</v>
      </c>
      <c r="S698" s="76">
        <v>13</v>
      </c>
    </row>
    <row r="699" spans="3:19" ht="15" hidden="1" customHeight="1">
      <c r="C699" s="114">
        <v>7214</v>
      </c>
      <c r="D699" s="114" t="s">
        <v>124</v>
      </c>
      <c r="E699" s="114">
        <v>42770</v>
      </c>
      <c r="F699" s="114">
        <v>4000</v>
      </c>
      <c r="G699" s="114">
        <v>9990</v>
      </c>
      <c r="I699" s="115">
        <v>7</v>
      </c>
      <c r="J699" s="115">
        <v>2</v>
      </c>
      <c r="K699" s="193">
        <v>14</v>
      </c>
      <c r="L699" s="26" t="s">
        <v>124</v>
      </c>
      <c r="M699" s="26">
        <v>39050</v>
      </c>
      <c r="N699" s="26">
        <v>3620</v>
      </c>
      <c r="O699" s="26">
        <v>9060</v>
      </c>
      <c r="Q699" s="29">
        <v>7</v>
      </c>
      <c r="R699" s="29">
        <v>2</v>
      </c>
      <c r="S699" s="76">
        <v>14</v>
      </c>
    </row>
    <row r="700" spans="3:19" ht="15" hidden="1" customHeight="1">
      <c r="C700" s="114">
        <v>7215</v>
      </c>
      <c r="D700" s="114" t="s">
        <v>125</v>
      </c>
      <c r="E700" s="114">
        <v>44790</v>
      </c>
      <c r="F700" s="114">
        <v>4000</v>
      </c>
      <c r="G700" s="114">
        <v>9990</v>
      </c>
      <c r="I700" s="115">
        <v>7</v>
      </c>
      <c r="J700" s="115">
        <v>2</v>
      </c>
      <c r="K700" s="193">
        <v>15</v>
      </c>
      <c r="L700" s="26" t="s">
        <v>125</v>
      </c>
      <c r="M700" s="26">
        <v>40880</v>
      </c>
      <c r="N700" s="26">
        <v>3620</v>
      </c>
      <c r="O700" s="26">
        <v>9060</v>
      </c>
      <c r="Q700" s="29">
        <v>7</v>
      </c>
      <c r="R700" s="29">
        <v>2</v>
      </c>
      <c r="S700" s="76">
        <v>15</v>
      </c>
    </row>
    <row r="701" spans="3:19" ht="15" hidden="1" customHeight="1">
      <c r="C701" s="114">
        <v>7216</v>
      </c>
      <c r="D701" s="114" t="s">
        <v>126</v>
      </c>
      <c r="E701" s="114">
        <v>46810</v>
      </c>
      <c r="F701" s="114">
        <v>4000</v>
      </c>
      <c r="G701" s="114">
        <v>9990</v>
      </c>
      <c r="I701" s="115">
        <v>7</v>
      </c>
      <c r="J701" s="115">
        <v>2</v>
      </c>
      <c r="K701" s="193">
        <v>16</v>
      </c>
      <c r="L701" s="26" t="s">
        <v>126</v>
      </c>
      <c r="M701" s="26">
        <v>42710</v>
      </c>
      <c r="N701" s="26">
        <v>3620</v>
      </c>
      <c r="O701" s="26">
        <v>9060</v>
      </c>
      <c r="Q701" s="29">
        <v>7</v>
      </c>
      <c r="R701" s="29">
        <v>2</v>
      </c>
      <c r="S701" s="76">
        <v>16</v>
      </c>
    </row>
    <row r="702" spans="3:19" ht="15" hidden="1" customHeight="1">
      <c r="C702" s="114">
        <v>7217</v>
      </c>
      <c r="D702" s="114" t="s">
        <v>127</v>
      </c>
      <c r="E702" s="114">
        <v>48830</v>
      </c>
      <c r="F702" s="114">
        <v>4000</v>
      </c>
      <c r="G702" s="114">
        <v>9990</v>
      </c>
      <c r="I702" s="115">
        <v>7</v>
      </c>
      <c r="J702" s="115">
        <v>2</v>
      </c>
      <c r="K702" s="193">
        <v>17</v>
      </c>
      <c r="L702" s="26" t="s">
        <v>127</v>
      </c>
      <c r="M702" s="26">
        <v>44540</v>
      </c>
      <c r="N702" s="26">
        <v>3620</v>
      </c>
      <c r="O702" s="26">
        <v>9060</v>
      </c>
      <c r="Q702" s="29">
        <v>7</v>
      </c>
      <c r="R702" s="29">
        <v>2</v>
      </c>
      <c r="S702" s="76">
        <v>17</v>
      </c>
    </row>
    <row r="703" spans="3:19" ht="15" hidden="1" customHeight="1">
      <c r="C703" s="114">
        <v>7218</v>
      </c>
      <c r="D703" s="114" t="s">
        <v>128</v>
      </c>
      <c r="E703" s="114">
        <v>50850</v>
      </c>
      <c r="F703" s="114">
        <v>4000</v>
      </c>
      <c r="G703" s="114">
        <v>9990</v>
      </c>
      <c r="I703" s="115">
        <v>7</v>
      </c>
      <c r="J703" s="115">
        <v>2</v>
      </c>
      <c r="K703" s="193">
        <v>18</v>
      </c>
      <c r="L703" s="26" t="s">
        <v>128</v>
      </c>
      <c r="M703" s="26">
        <v>46360</v>
      </c>
      <c r="N703" s="26">
        <v>3620</v>
      </c>
      <c r="O703" s="26">
        <v>9060</v>
      </c>
      <c r="Q703" s="29">
        <v>7</v>
      </c>
      <c r="R703" s="29">
        <v>2</v>
      </c>
      <c r="S703" s="76">
        <v>18</v>
      </c>
    </row>
    <row r="704" spans="3:19" ht="15" hidden="1" customHeight="1">
      <c r="C704" s="114">
        <v>7219</v>
      </c>
      <c r="D704" s="114" t="s">
        <v>129</v>
      </c>
      <c r="E704" s="114">
        <v>52870</v>
      </c>
      <c r="F704" s="114">
        <v>4000</v>
      </c>
      <c r="G704" s="114">
        <v>9990</v>
      </c>
      <c r="I704" s="115">
        <v>7</v>
      </c>
      <c r="J704" s="115">
        <v>2</v>
      </c>
      <c r="K704" s="193">
        <v>19</v>
      </c>
      <c r="L704" s="26" t="s">
        <v>129</v>
      </c>
      <c r="M704" s="26">
        <v>48190</v>
      </c>
      <c r="N704" s="26">
        <v>3620</v>
      </c>
      <c r="O704" s="26">
        <v>9060</v>
      </c>
      <c r="Q704" s="29">
        <v>7</v>
      </c>
      <c r="R704" s="29">
        <v>2</v>
      </c>
      <c r="S704" s="76">
        <v>19</v>
      </c>
    </row>
    <row r="705" spans="3:19" ht="15" hidden="1" customHeight="1">
      <c r="C705" s="114">
        <v>7220</v>
      </c>
      <c r="D705" s="114" t="s">
        <v>130</v>
      </c>
      <c r="E705" s="114">
        <v>54890</v>
      </c>
      <c r="F705" s="114">
        <v>4000</v>
      </c>
      <c r="G705" s="114">
        <v>9990</v>
      </c>
      <c r="I705" s="115">
        <v>7</v>
      </c>
      <c r="J705" s="115">
        <v>2</v>
      </c>
      <c r="K705" s="193">
        <v>20</v>
      </c>
      <c r="L705" s="26" t="s">
        <v>130</v>
      </c>
      <c r="M705" s="26">
        <v>50020</v>
      </c>
      <c r="N705" s="26">
        <v>3620</v>
      </c>
      <c r="O705" s="26">
        <v>9060</v>
      </c>
      <c r="Q705" s="29">
        <v>7</v>
      </c>
      <c r="R705" s="29">
        <v>2</v>
      </c>
      <c r="S705" s="76">
        <v>20</v>
      </c>
    </row>
    <row r="706" spans="3:19" ht="15" hidden="1" customHeight="1">
      <c r="C706" s="114">
        <v>731</v>
      </c>
      <c r="D706" s="114" t="s">
        <v>111</v>
      </c>
      <c r="E706" s="114">
        <v>21030</v>
      </c>
      <c r="F706" s="114">
        <v>5450</v>
      </c>
      <c r="G706" s="114">
        <v>13620</v>
      </c>
      <c r="I706" s="115">
        <v>7</v>
      </c>
      <c r="J706" s="115">
        <v>3</v>
      </c>
      <c r="K706" s="193">
        <v>1</v>
      </c>
      <c r="L706" s="26" t="s">
        <v>111</v>
      </c>
      <c r="M706" s="26">
        <v>19220</v>
      </c>
      <c r="N706" s="26">
        <v>4800</v>
      </c>
      <c r="O706" s="26">
        <v>11990</v>
      </c>
      <c r="Q706" s="29">
        <v>7</v>
      </c>
      <c r="R706" s="29">
        <v>3</v>
      </c>
      <c r="S706" s="76">
        <v>1</v>
      </c>
    </row>
    <row r="707" spans="3:19" ht="15" hidden="1" customHeight="1">
      <c r="C707" s="114">
        <v>732</v>
      </c>
      <c r="D707" s="114" t="s">
        <v>112</v>
      </c>
      <c r="E707" s="114">
        <v>23900</v>
      </c>
      <c r="F707" s="114">
        <v>5450</v>
      </c>
      <c r="G707" s="114">
        <v>13620</v>
      </c>
      <c r="I707" s="115">
        <v>7</v>
      </c>
      <c r="J707" s="115">
        <v>3</v>
      </c>
      <c r="K707" s="193">
        <v>2</v>
      </c>
      <c r="L707" s="26" t="s">
        <v>112</v>
      </c>
      <c r="M707" s="26">
        <v>21730</v>
      </c>
      <c r="N707" s="26">
        <v>4800</v>
      </c>
      <c r="O707" s="26">
        <v>11990</v>
      </c>
      <c r="Q707" s="29">
        <v>7</v>
      </c>
      <c r="R707" s="29">
        <v>3</v>
      </c>
      <c r="S707" s="76">
        <v>2</v>
      </c>
    </row>
    <row r="708" spans="3:19" ht="15" hidden="1" customHeight="1">
      <c r="C708" s="114">
        <v>733</v>
      </c>
      <c r="D708" s="114" t="s">
        <v>113</v>
      </c>
      <c r="E708" s="114">
        <v>26770</v>
      </c>
      <c r="F708" s="114">
        <v>5450</v>
      </c>
      <c r="G708" s="114">
        <v>13620</v>
      </c>
      <c r="I708" s="115">
        <v>7</v>
      </c>
      <c r="J708" s="115">
        <v>3</v>
      </c>
      <c r="K708" s="193">
        <v>3</v>
      </c>
      <c r="L708" s="26" t="s">
        <v>113</v>
      </c>
      <c r="M708" s="26">
        <v>24240</v>
      </c>
      <c r="N708" s="26">
        <v>4800</v>
      </c>
      <c r="O708" s="26">
        <v>11990</v>
      </c>
      <c r="Q708" s="29">
        <v>7</v>
      </c>
      <c r="R708" s="29">
        <v>3</v>
      </c>
      <c r="S708" s="76">
        <v>3</v>
      </c>
    </row>
    <row r="709" spans="3:19" ht="15" hidden="1" customHeight="1">
      <c r="C709" s="114">
        <v>734</v>
      </c>
      <c r="D709" s="114" t="s">
        <v>114</v>
      </c>
      <c r="E709" s="114">
        <v>29640</v>
      </c>
      <c r="F709" s="114">
        <v>5450</v>
      </c>
      <c r="G709" s="114">
        <v>13620</v>
      </c>
      <c r="I709" s="115">
        <v>7</v>
      </c>
      <c r="J709" s="115">
        <v>3</v>
      </c>
      <c r="K709" s="193">
        <v>4</v>
      </c>
      <c r="L709" s="26" t="s">
        <v>114</v>
      </c>
      <c r="M709" s="26">
        <v>26750</v>
      </c>
      <c r="N709" s="26">
        <v>4800</v>
      </c>
      <c r="O709" s="26">
        <v>11990</v>
      </c>
      <c r="Q709" s="29">
        <v>7</v>
      </c>
      <c r="R709" s="29">
        <v>3</v>
      </c>
      <c r="S709" s="76">
        <v>4</v>
      </c>
    </row>
    <row r="710" spans="3:19" ht="15" hidden="1" customHeight="1">
      <c r="C710" s="114">
        <v>735</v>
      </c>
      <c r="D710" s="114" t="s">
        <v>115</v>
      </c>
      <c r="E710" s="114">
        <v>32510</v>
      </c>
      <c r="F710" s="114">
        <v>5450</v>
      </c>
      <c r="G710" s="114">
        <v>13620</v>
      </c>
      <c r="I710" s="115">
        <v>7</v>
      </c>
      <c r="J710" s="115">
        <v>3</v>
      </c>
      <c r="K710" s="193">
        <v>5</v>
      </c>
      <c r="L710" s="26" t="s">
        <v>115</v>
      </c>
      <c r="M710" s="26">
        <v>29270</v>
      </c>
      <c r="N710" s="26">
        <v>4800</v>
      </c>
      <c r="O710" s="26">
        <v>11990</v>
      </c>
      <c r="Q710" s="29">
        <v>7</v>
      </c>
      <c r="R710" s="29">
        <v>3</v>
      </c>
      <c r="S710" s="76">
        <v>5</v>
      </c>
    </row>
    <row r="711" spans="3:19" ht="15" hidden="1" customHeight="1">
      <c r="C711" s="114">
        <v>736</v>
      </c>
      <c r="D711" s="114" t="s">
        <v>116</v>
      </c>
      <c r="E711" s="114">
        <v>35380</v>
      </c>
      <c r="F711" s="114">
        <v>5450</v>
      </c>
      <c r="G711" s="114">
        <v>13620</v>
      </c>
      <c r="I711" s="115">
        <v>7</v>
      </c>
      <c r="J711" s="115">
        <v>3</v>
      </c>
      <c r="K711" s="193">
        <v>6</v>
      </c>
      <c r="L711" s="26" t="s">
        <v>116</v>
      </c>
      <c r="M711" s="26">
        <v>31780</v>
      </c>
      <c r="N711" s="26">
        <v>4800</v>
      </c>
      <c r="O711" s="26">
        <v>11990</v>
      </c>
      <c r="Q711" s="29">
        <v>7</v>
      </c>
      <c r="R711" s="29">
        <v>3</v>
      </c>
      <c r="S711" s="76">
        <v>6</v>
      </c>
    </row>
    <row r="712" spans="3:19" ht="15" hidden="1" customHeight="1">
      <c r="C712" s="114">
        <v>737</v>
      </c>
      <c r="D712" s="114" t="s">
        <v>117</v>
      </c>
      <c r="E712" s="114">
        <v>38250</v>
      </c>
      <c r="F712" s="114">
        <v>5450</v>
      </c>
      <c r="G712" s="114">
        <v>13620</v>
      </c>
      <c r="I712" s="115">
        <v>7</v>
      </c>
      <c r="J712" s="115">
        <v>3</v>
      </c>
      <c r="K712" s="193">
        <v>7</v>
      </c>
      <c r="L712" s="26" t="s">
        <v>117</v>
      </c>
      <c r="M712" s="26">
        <v>34290</v>
      </c>
      <c r="N712" s="26">
        <v>4800</v>
      </c>
      <c r="O712" s="26">
        <v>11990</v>
      </c>
      <c r="Q712" s="29">
        <v>7</v>
      </c>
      <c r="R712" s="29">
        <v>3</v>
      </c>
      <c r="S712" s="76">
        <v>7</v>
      </c>
    </row>
    <row r="713" spans="3:19" ht="15" hidden="1" customHeight="1">
      <c r="C713" s="114">
        <v>738</v>
      </c>
      <c r="D713" s="114" t="s">
        <v>118</v>
      </c>
      <c r="E713" s="114">
        <v>41120</v>
      </c>
      <c r="F713" s="114">
        <v>5450</v>
      </c>
      <c r="G713" s="114">
        <v>13620</v>
      </c>
      <c r="I713" s="115">
        <v>7</v>
      </c>
      <c r="J713" s="115">
        <v>3</v>
      </c>
      <c r="K713" s="193">
        <v>8</v>
      </c>
      <c r="L713" s="26" t="s">
        <v>118</v>
      </c>
      <c r="M713" s="26">
        <v>36800</v>
      </c>
      <c r="N713" s="26">
        <v>4800</v>
      </c>
      <c r="O713" s="26">
        <v>11990</v>
      </c>
      <c r="Q713" s="29">
        <v>7</v>
      </c>
      <c r="R713" s="29">
        <v>3</v>
      </c>
      <c r="S713" s="76">
        <v>8</v>
      </c>
    </row>
    <row r="714" spans="3:19" ht="15" hidden="1" customHeight="1">
      <c r="C714" s="114">
        <v>739</v>
      </c>
      <c r="D714" s="114" t="s">
        <v>119</v>
      </c>
      <c r="E714" s="114">
        <v>43990</v>
      </c>
      <c r="F714" s="114">
        <v>5450</v>
      </c>
      <c r="G714" s="114">
        <v>13620</v>
      </c>
      <c r="I714" s="115">
        <v>7</v>
      </c>
      <c r="J714" s="115">
        <v>3</v>
      </c>
      <c r="K714" s="193">
        <v>9</v>
      </c>
      <c r="L714" s="26" t="s">
        <v>119</v>
      </c>
      <c r="M714" s="26">
        <v>39320</v>
      </c>
      <c r="N714" s="26">
        <v>4800</v>
      </c>
      <c r="O714" s="26">
        <v>11990</v>
      </c>
      <c r="Q714" s="29">
        <v>7</v>
      </c>
      <c r="R714" s="29">
        <v>3</v>
      </c>
      <c r="S714" s="76">
        <v>9</v>
      </c>
    </row>
    <row r="715" spans="3:19" ht="15" hidden="1" customHeight="1">
      <c r="C715" s="114">
        <v>7310</v>
      </c>
      <c r="D715" s="114" t="s">
        <v>120</v>
      </c>
      <c r="E715" s="114">
        <v>46860</v>
      </c>
      <c r="F715" s="114">
        <v>5450</v>
      </c>
      <c r="G715" s="114">
        <v>13620</v>
      </c>
      <c r="I715" s="115">
        <v>7</v>
      </c>
      <c r="J715" s="115">
        <v>3</v>
      </c>
      <c r="K715" s="193">
        <v>10</v>
      </c>
      <c r="L715" s="26" t="s">
        <v>120</v>
      </c>
      <c r="M715" s="26">
        <v>41830</v>
      </c>
      <c r="N715" s="26">
        <v>4800</v>
      </c>
      <c r="O715" s="26">
        <v>11990</v>
      </c>
      <c r="Q715" s="29">
        <v>7</v>
      </c>
      <c r="R715" s="29">
        <v>3</v>
      </c>
      <c r="S715" s="76">
        <v>10</v>
      </c>
    </row>
    <row r="716" spans="3:19" ht="15" hidden="1" customHeight="1">
      <c r="C716" s="114">
        <v>7311</v>
      </c>
      <c r="D716" s="114" t="s">
        <v>121</v>
      </c>
      <c r="E716" s="114">
        <v>49630</v>
      </c>
      <c r="F716" s="114">
        <v>5450</v>
      </c>
      <c r="G716" s="114">
        <v>13620</v>
      </c>
      <c r="I716" s="115">
        <v>7</v>
      </c>
      <c r="J716" s="115">
        <v>3</v>
      </c>
      <c r="K716" s="193">
        <v>11</v>
      </c>
      <c r="L716" s="26" t="s">
        <v>121</v>
      </c>
      <c r="M716" s="26">
        <v>44260</v>
      </c>
      <c r="N716" s="26">
        <v>4800</v>
      </c>
      <c r="O716" s="26">
        <v>11990</v>
      </c>
      <c r="Q716" s="29">
        <v>7</v>
      </c>
      <c r="R716" s="29">
        <v>3</v>
      </c>
      <c r="S716" s="76">
        <v>11</v>
      </c>
    </row>
    <row r="717" spans="3:19" ht="15" hidden="1" customHeight="1">
      <c r="C717" s="114">
        <v>7312</v>
      </c>
      <c r="D717" s="114" t="s">
        <v>122</v>
      </c>
      <c r="E717" s="114">
        <v>52390</v>
      </c>
      <c r="F717" s="114">
        <v>5450</v>
      </c>
      <c r="G717" s="114">
        <v>13620</v>
      </c>
      <c r="I717" s="115">
        <v>7</v>
      </c>
      <c r="J717" s="115">
        <v>3</v>
      </c>
      <c r="K717" s="193">
        <v>12</v>
      </c>
      <c r="L717" s="26" t="s">
        <v>122</v>
      </c>
      <c r="M717" s="26">
        <v>46700</v>
      </c>
      <c r="N717" s="26">
        <v>4800</v>
      </c>
      <c r="O717" s="26">
        <v>11990</v>
      </c>
      <c r="Q717" s="29">
        <v>7</v>
      </c>
      <c r="R717" s="29">
        <v>3</v>
      </c>
      <c r="S717" s="76">
        <v>12</v>
      </c>
    </row>
    <row r="718" spans="3:19" ht="15" hidden="1" customHeight="1">
      <c r="C718" s="114">
        <v>7313</v>
      </c>
      <c r="D718" s="114" t="s">
        <v>123</v>
      </c>
      <c r="E718" s="114">
        <v>55160</v>
      </c>
      <c r="F718" s="114">
        <v>5450</v>
      </c>
      <c r="G718" s="114">
        <v>13620</v>
      </c>
      <c r="I718" s="115">
        <v>7</v>
      </c>
      <c r="J718" s="115">
        <v>3</v>
      </c>
      <c r="K718" s="193">
        <v>13</v>
      </c>
      <c r="L718" s="26" t="s">
        <v>123</v>
      </c>
      <c r="M718" s="26">
        <v>49130</v>
      </c>
      <c r="N718" s="26">
        <v>4800</v>
      </c>
      <c r="O718" s="26">
        <v>11990</v>
      </c>
      <c r="Q718" s="29">
        <v>7</v>
      </c>
      <c r="R718" s="29">
        <v>3</v>
      </c>
      <c r="S718" s="76">
        <v>13</v>
      </c>
    </row>
    <row r="719" spans="3:19" ht="15" hidden="1" customHeight="1">
      <c r="C719" s="114">
        <v>7314</v>
      </c>
      <c r="D719" s="114" t="s">
        <v>124</v>
      </c>
      <c r="E719" s="114">
        <v>57930</v>
      </c>
      <c r="F719" s="114">
        <v>5450</v>
      </c>
      <c r="G719" s="114">
        <v>13620</v>
      </c>
      <c r="I719" s="115">
        <v>7</v>
      </c>
      <c r="J719" s="115">
        <v>3</v>
      </c>
      <c r="K719" s="193">
        <v>14</v>
      </c>
      <c r="L719" s="26" t="s">
        <v>124</v>
      </c>
      <c r="M719" s="26">
        <v>51570</v>
      </c>
      <c r="N719" s="26">
        <v>4800</v>
      </c>
      <c r="O719" s="26">
        <v>11990</v>
      </c>
      <c r="Q719" s="29">
        <v>7</v>
      </c>
      <c r="R719" s="29">
        <v>3</v>
      </c>
      <c r="S719" s="76">
        <v>14</v>
      </c>
    </row>
    <row r="720" spans="3:19" ht="15" hidden="1" customHeight="1">
      <c r="C720" s="114">
        <v>7315</v>
      </c>
      <c r="D720" s="114" t="s">
        <v>125</v>
      </c>
      <c r="E720" s="114">
        <v>60700</v>
      </c>
      <c r="F720" s="114">
        <v>5450</v>
      </c>
      <c r="G720" s="114">
        <v>13620</v>
      </c>
      <c r="I720" s="115">
        <v>7</v>
      </c>
      <c r="J720" s="115">
        <v>3</v>
      </c>
      <c r="K720" s="193">
        <v>15</v>
      </c>
      <c r="L720" s="26" t="s">
        <v>125</v>
      </c>
      <c r="M720" s="26">
        <v>54000</v>
      </c>
      <c r="N720" s="26">
        <v>4800</v>
      </c>
      <c r="O720" s="26">
        <v>11990</v>
      </c>
      <c r="Q720" s="29">
        <v>7</v>
      </c>
      <c r="R720" s="29">
        <v>3</v>
      </c>
      <c r="S720" s="76">
        <v>15</v>
      </c>
    </row>
    <row r="721" spans="3:19" ht="15" hidden="1" customHeight="1">
      <c r="C721" s="114">
        <v>7316</v>
      </c>
      <c r="D721" s="114" t="s">
        <v>126</v>
      </c>
      <c r="E721" s="114">
        <v>63470</v>
      </c>
      <c r="F721" s="114">
        <v>5450</v>
      </c>
      <c r="G721" s="114">
        <v>13620</v>
      </c>
      <c r="I721" s="115">
        <v>7</v>
      </c>
      <c r="J721" s="115">
        <v>3</v>
      </c>
      <c r="K721" s="193">
        <v>16</v>
      </c>
      <c r="L721" s="26" t="s">
        <v>126</v>
      </c>
      <c r="M721" s="26">
        <v>56440</v>
      </c>
      <c r="N721" s="26">
        <v>4800</v>
      </c>
      <c r="O721" s="26">
        <v>11990</v>
      </c>
      <c r="Q721" s="29">
        <v>7</v>
      </c>
      <c r="R721" s="29">
        <v>3</v>
      </c>
      <c r="S721" s="76">
        <v>16</v>
      </c>
    </row>
    <row r="722" spans="3:19" ht="15" hidden="1" customHeight="1">
      <c r="C722" s="114">
        <v>7317</v>
      </c>
      <c r="D722" s="114" t="s">
        <v>127</v>
      </c>
      <c r="E722" s="114">
        <v>66240</v>
      </c>
      <c r="F722" s="114">
        <v>5450</v>
      </c>
      <c r="G722" s="114">
        <v>13620</v>
      </c>
      <c r="I722" s="115">
        <v>7</v>
      </c>
      <c r="J722" s="115">
        <v>3</v>
      </c>
      <c r="K722" s="193">
        <v>17</v>
      </c>
      <c r="L722" s="26" t="s">
        <v>127</v>
      </c>
      <c r="M722" s="26">
        <v>58870</v>
      </c>
      <c r="N722" s="26">
        <v>4800</v>
      </c>
      <c r="O722" s="26">
        <v>11990</v>
      </c>
      <c r="Q722" s="29">
        <v>7</v>
      </c>
      <c r="R722" s="29">
        <v>3</v>
      </c>
      <c r="S722" s="76">
        <v>17</v>
      </c>
    </row>
    <row r="723" spans="3:19" ht="15" hidden="1" customHeight="1">
      <c r="C723" s="114">
        <v>7318</v>
      </c>
      <c r="D723" s="114" t="s">
        <v>128</v>
      </c>
      <c r="E723" s="114">
        <v>69010</v>
      </c>
      <c r="F723" s="114">
        <v>5450</v>
      </c>
      <c r="G723" s="114">
        <v>13620</v>
      </c>
      <c r="I723" s="115">
        <v>7</v>
      </c>
      <c r="J723" s="115">
        <v>3</v>
      </c>
      <c r="K723" s="193">
        <v>18</v>
      </c>
      <c r="L723" s="26" t="s">
        <v>128</v>
      </c>
      <c r="M723" s="26">
        <v>61310</v>
      </c>
      <c r="N723" s="26">
        <v>4800</v>
      </c>
      <c r="O723" s="26">
        <v>11990</v>
      </c>
      <c r="Q723" s="29">
        <v>7</v>
      </c>
      <c r="R723" s="29">
        <v>3</v>
      </c>
      <c r="S723" s="76">
        <v>18</v>
      </c>
    </row>
    <row r="724" spans="3:19" ht="15" hidden="1" customHeight="1">
      <c r="C724" s="114">
        <v>7319</v>
      </c>
      <c r="D724" s="114" t="s">
        <v>129</v>
      </c>
      <c r="E724" s="114">
        <v>71780</v>
      </c>
      <c r="F724" s="114">
        <v>5450</v>
      </c>
      <c r="G724" s="114">
        <v>13620</v>
      </c>
      <c r="I724" s="115">
        <v>7</v>
      </c>
      <c r="J724" s="115">
        <v>3</v>
      </c>
      <c r="K724" s="193">
        <v>19</v>
      </c>
      <c r="L724" s="26" t="s">
        <v>129</v>
      </c>
      <c r="M724" s="26">
        <v>63740</v>
      </c>
      <c r="N724" s="26">
        <v>4800</v>
      </c>
      <c r="O724" s="26">
        <v>11990</v>
      </c>
      <c r="Q724" s="29">
        <v>7</v>
      </c>
      <c r="R724" s="29">
        <v>3</v>
      </c>
      <c r="S724" s="76">
        <v>19</v>
      </c>
    </row>
    <row r="725" spans="3:19" ht="15" hidden="1" customHeight="1">
      <c r="C725" s="114">
        <v>7320</v>
      </c>
      <c r="D725" s="114" t="s">
        <v>130</v>
      </c>
      <c r="E725" s="114">
        <v>74550</v>
      </c>
      <c r="F725" s="114">
        <v>5450</v>
      </c>
      <c r="G725" s="114">
        <v>13620</v>
      </c>
      <c r="I725" s="115">
        <v>7</v>
      </c>
      <c r="J725" s="115">
        <v>3</v>
      </c>
      <c r="K725" s="193">
        <v>20</v>
      </c>
      <c r="L725" s="26" t="s">
        <v>130</v>
      </c>
      <c r="M725" s="26">
        <v>66180</v>
      </c>
      <c r="N725" s="26">
        <v>4800</v>
      </c>
      <c r="O725" s="26">
        <v>11990</v>
      </c>
      <c r="Q725" s="29">
        <v>7</v>
      </c>
      <c r="R725" s="29">
        <v>3</v>
      </c>
      <c r="S725" s="76">
        <v>20</v>
      </c>
    </row>
    <row r="726" spans="3:19" ht="15" hidden="1" customHeight="1">
      <c r="C726" s="114">
        <v>741</v>
      </c>
      <c r="D726" s="114" t="s">
        <v>111</v>
      </c>
      <c r="E726" s="114">
        <v>26410</v>
      </c>
      <c r="F726" s="114">
        <v>7290</v>
      </c>
      <c r="G726" s="114">
        <v>18220</v>
      </c>
      <c r="I726" s="115">
        <v>7</v>
      </c>
      <c r="J726" s="115">
        <v>4</v>
      </c>
      <c r="K726" s="193">
        <v>1</v>
      </c>
      <c r="L726" s="26" t="s">
        <v>111</v>
      </c>
      <c r="M726" s="26">
        <v>23980</v>
      </c>
      <c r="N726" s="26">
        <v>6220</v>
      </c>
      <c r="O726" s="26">
        <v>15560</v>
      </c>
      <c r="Q726" s="29">
        <v>7</v>
      </c>
      <c r="R726" s="29">
        <v>4</v>
      </c>
      <c r="S726" s="76">
        <v>1</v>
      </c>
    </row>
    <row r="727" spans="3:19" ht="15" hidden="1" customHeight="1">
      <c r="C727" s="114">
        <v>742</v>
      </c>
      <c r="D727" s="114" t="s">
        <v>112</v>
      </c>
      <c r="E727" s="114">
        <v>30260</v>
      </c>
      <c r="F727" s="114">
        <v>7290</v>
      </c>
      <c r="G727" s="114">
        <v>18220</v>
      </c>
      <c r="I727" s="115">
        <v>7</v>
      </c>
      <c r="J727" s="115">
        <v>4</v>
      </c>
      <c r="K727" s="193">
        <v>2</v>
      </c>
      <c r="L727" s="26" t="s">
        <v>112</v>
      </c>
      <c r="M727" s="26">
        <v>27260</v>
      </c>
      <c r="N727" s="26">
        <v>6220</v>
      </c>
      <c r="O727" s="26">
        <v>15560</v>
      </c>
      <c r="Q727" s="29">
        <v>7</v>
      </c>
      <c r="R727" s="29">
        <v>4</v>
      </c>
      <c r="S727" s="76">
        <v>2</v>
      </c>
    </row>
    <row r="728" spans="3:19" ht="15" hidden="1" customHeight="1">
      <c r="C728" s="114">
        <v>743</v>
      </c>
      <c r="D728" s="114" t="s">
        <v>113</v>
      </c>
      <c r="E728" s="114">
        <v>34110</v>
      </c>
      <c r="F728" s="114">
        <v>7290</v>
      </c>
      <c r="G728" s="114">
        <v>18220</v>
      </c>
      <c r="I728" s="115">
        <v>7</v>
      </c>
      <c r="J728" s="115">
        <v>4</v>
      </c>
      <c r="K728" s="193">
        <v>3</v>
      </c>
      <c r="L728" s="26" t="s">
        <v>113</v>
      </c>
      <c r="M728" s="26">
        <v>30530</v>
      </c>
      <c r="N728" s="26">
        <v>6220</v>
      </c>
      <c r="O728" s="26">
        <v>15560</v>
      </c>
      <c r="Q728" s="29">
        <v>7</v>
      </c>
      <c r="R728" s="29">
        <v>4</v>
      </c>
      <c r="S728" s="76">
        <v>3</v>
      </c>
    </row>
    <row r="729" spans="3:19" ht="15" hidden="1" customHeight="1">
      <c r="C729" s="114">
        <v>744</v>
      </c>
      <c r="D729" s="114" t="s">
        <v>114</v>
      </c>
      <c r="E729" s="114">
        <v>37950</v>
      </c>
      <c r="F729" s="114">
        <v>7290</v>
      </c>
      <c r="G729" s="114">
        <v>18220</v>
      </c>
      <c r="I729" s="115">
        <v>7</v>
      </c>
      <c r="J729" s="115">
        <v>4</v>
      </c>
      <c r="K729" s="193">
        <v>4</v>
      </c>
      <c r="L729" s="26" t="s">
        <v>114</v>
      </c>
      <c r="M729" s="26">
        <v>33800</v>
      </c>
      <c r="N729" s="26">
        <v>6220</v>
      </c>
      <c r="O729" s="26">
        <v>15560</v>
      </c>
      <c r="Q729" s="29">
        <v>7</v>
      </c>
      <c r="R729" s="29">
        <v>4</v>
      </c>
      <c r="S729" s="76">
        <v>4</v>
      </c>
    </row>
    <row r="730" spans="3:19" ht="15" hidden="1" customHeight="1">
      <c r="C730" s="114">
        <v>745</v>
      </c>
      <c r="D730" s="114" t="s">
        <v>115</v>
      </c>
      <c r="E730" s="114">
        <v>41800</v>
      </c>
      <c r="F730" s="114">
        <v>7290</v>
      </c>
      <c r="G730" s="114">
        <v>18220</v>
      </c>
      <c r="I730" s="115">
        <v>7</v>
      </c>
      <c r="J730" s="115">
        <v>4</v>
      </c>
      <c r="K730" s="193">
        <v>5</v>
      </c>
      <c r="L730" s="26" t="s">
        <v>115</v>
      </c>
      <c r="M730" s="26">
        <v>37070</v>
      </c>
      <c r="N730" s="26">
        <v>6220</v>
      </c>
      <c r="O730" s="26">
        <v>15560</v>
      </c>
      <c r="Q730" s="29">
        <v>7</v>
      </c>
      <c r="R730" s="29">
        <v>4</v>
      </c>
      <c r="S730" s="76">
        <v>5</v>
      </c>
    </row>
    <row r="731" spans="3:19" ht="15" hidden="1" customHeight="1">
      <c r="C731" s="114">
        <v>746</v>
      </c>
      <c r="D731" s="114" t="s">
        <v>116</v>
      </c>
      <c r="E731" s="114">
        <v>45650</v>
      </c>
      <c r="F731" s="114">
        <v>7290</v>
      </c>
      <c r="G731" s="114">
        <v>18220</v>
      </c>
      <c r="I731" s="115">
        <v>7</v>
      </c>
      <c r="J731" s="115">
        <v>4</v>
      </c>
      <c r="K731" s="193">
        <v>6</v>
      </c>
      <c r="L731" s="26" t="s">
        <v>116</v>
      </c>
      <c r="M731" s="26">
        <v>40340</v>
      </c>
      <c r="N731" s="26">
        <v>6220</v>
      </c>
      <c r="O731" s="26">
        <v>15560</v>
      </c>
      <c r="Q731" s="29">
        <v>7</v>
      </c>
      <c r="R731" s="29">
        <v>4</v>
      </c>
      <c r="S731" s="76">
        <v>6</v>
      </c>
    </row>
    <row r="732" spans="3:19" ht="15" hidden="1" customHeight="1">
      <c r="C732" s="114">
        <v>747</v>
      </c>
      <c r="D732" s="114" t="s">
        <v>117</v>
      </c>
      <c r="E732" s="114">
        <v>49500</v>
      </c>
      <c r="F732" s="114">
        <v>7290</v>
      </c>
      <c r="G732" s="114">
        <v>18220</v>
      </c>
      <c r="I732" s="115">
        <v>7</v>
      </c>
      <c r="J732" s="115">
        <v>4</v>
      </c>
      <c r="K732" s="193">
        <v>7</v>
      </c>
      <c r="L732" s="26" t="s">
        <v>117</v>
      </c>
      <c r="M732" s="26">
        <v>43610</v>
      </c>
      <c r="N732" s="26">
        <v>6220</v>
      </c>
      <c r="O732" s="26">
        <v>15560</v>
      </c>
      <c r="Q732" s="29">
        <v>7</v>
      </c>
      <c r="R732" s="29">
        <v>4</v>
      </c>
      <c r="S732" s="76">
        <v>7</v>
      </c>
    </row>
    <row r="733" spans="3:19" ht="15" hidden="1" customHeight="1">
      <c r="C733" s="114">
        <v>748</v>
      </c>
      <c r="D733" s="114" t="s">
        <v>118</v>
      </c>
      <c r="E733" s="114">
        <v>53340</v>
      </c>
      <c r="F733" s="114">
        <v>7290</v>
      </c>
      <c r="G733" s="114">
        <v>18220</v>
      </c>
      <c r="I733" s="115">
        <v>7</v>
      </c>
      <c r="J733" s="115">
        <v>4</v>
      </c>
      <c r="K733" s="193">
        <v>8</v>
      </c>
      <c r="L733" s="26" t="s">
        <v>118</v>
      </c>
      <c r="M733" s="26">
        <v>46880</v>
      </c>
      <c r="N733" s="26">
        <v>6220</v>
      </c>
      <c r="O733" s="26">
        <v>15560</v>
      </c>
      <c r="Q733" s="29">
        <v>7</v>
      </c>
      <c r="R733" s="29">
        <v>4</v>
      </c>
      <c r="S733" s="76">
        <v>8</v>
      </c>
    </row>
    <row r="734" spans="3:19" ht="15" hidden="1" customHeight="1">
      <c r="C734" s="114">
        <v>749</v>
      </c>
      <c r="D734" s="114" t="s">
        <v>119</v>
      </c>
      <c r="E734" s="114">
        <v>57190</v>
      </c>
      <c r="F734" s="114">
        <v>7290</v>
      </c>
      <c r="G734" s="114">
        <v>18220</v>
      </c>
      <c r="I734" s="115">
        <v>7</v>
      </c>
      <c r="J734" s="115">
        <v>4</v>
      </c>
      <c r="K734" s="193">
        <v>9</v>
      </c>
      <c r="L734" s="26" t="s">
        <v>119</v>
      </c>
      <c r="M734" s="26">
        <v>50150</v>
      </c>
      <c r="N734" s="26">
        <v>6220</v>
      </c>
      <c r="O734" s="26">
        <v>15560</v>
      </c>
      <c r="Q734" s="29">
        <v>7</v>
      </c>
      <c r="R734" s="29">
        <v>4</v>
      </c>
      <c r="S734" s="76">
        <v>9</v>
      </c>
    </row>
    <row r="735" spans="3:19" ht="15" hidden="1" customHeight="1">
      <c r="C735" s="114">
        <v>7410</v>
      </c>
      <c r="D735" s="114" t="s">
        <v>120</v>
      </c>
      <c r="E735" s="114">
        <v>61040</v>
      </c>
      <c r="F735" s="114">
        <v>7290</v>
      </c>
      <c r="G735" s="114">
        <v>18220</v>
      </c>
      <c r="I735" s="115">
        <v>7</v>
      </c>
      <c r="J735" s="115">
        <v>4</v>
      </c>
      <c r="K735" s="193">
        <v>10</v>
      </c>
      <c r="L735" s="26" t="s">
        <v>120</v>
      </c>
      <c r="M735" s="26">
        <v>53420</v>
      </c>
      <c r="N735" s="26">
        <v>6220</v>
      </c>
      <c r="O735" s="26">
        <v>15560</v>
      </c>
      <c r="Q735" s="29">
        <v>7</v>
      </c>
      <c r="R735" s="29">
        <v>4</v>
      </c>
      <c r="S735" s="76">
        <v>10</v>
      </c>
    </row>
    <row r="736" spans="3:19" ht="15" hidden="1" customHeight="1">
      <c r="C736" s="114">
        <v>7411</v>
      </c>
      <c r="D736" s="114" t="s">
        <v>121</v>
      </c>
      <c r="E736" s="114">
        <v>64740</v>
      </c>
      <c r="F736" s="114">
        <v>7290</v>
      </c>
      <c r="G736" s="114">
        <v>18220</v>
      </c>
      <c r="I736" s="115">
        <v>7</v>
      </c>
      <c r="J736" s="115">
        <v>4</v>
      </c>
      <c r="K736" s="193">
        <v>11</v>
      </c>
      <c r="L736" s="26" t="s">
        <v>121</v>
      </c>
      <c r="M736" s="26">
        <v>56580</v>
      </c>
      <c r="N736" s="26">
        <v>6220</v>
      </c>
      <c r="O736" s="26">
        <v>15560</v>
      </c>
      <c r="Q736" s="29">
        <v>7</v>
      </c>
      <c r="R736" s="29">
        <v>4</v>
      </c>
      <c r="S736" s="76">
        <v>11</v>
      </c>
    </row>
    <row r="737" spans="3:19" ht="15" hidden="1" customHeight="1">
      <c r="C737" s="114">
        <v>7412</v>
      </c>
      <c r="D737" s="114" t="s">
        <v>122</v>
      </c>
      <c r="E737" s="114">
        <v>68450</v>
      </c>
      <c r="F737" s="114">
        <v>7290</v>
      </c>
      <c r="G737" s="114">
        <v>18220</v>
      </c>
      <c r="I737" s="115">
        <v>7</v>
      </c>
      <c r="J737" s="115">
        <v>4</v>
      </c>
      <c r="K737" s="193">
        <v>12</v>
      </c>
      <c r="L737" s="26" t="s">
        <v>122</v>
      </c>
      <c r="M737" s="26">
        <v>59740</v>
      </c>
      <c r="N737" s="26">
        <v>6220</v>
      </c>
      <c r="O737" s="26">
        <v>15560</v>
      </c>
      <c r="Q737" s="29">
        <v>7</v>
      </c>
      <c r="R737" s="29">
        <v>4</v>
      </c>
      <c r="S737" s="76">
        <v>12</v>
      </c>
    </row>
    <row r="738" spans="3:19" ht="15" hidden="1" customHeight="1">
      <c r="C738" s="114">
        <v>7413</v>
      </c>
      <c r="D738" s="114" t="s">
        <v>123</v>
      </c>
      <c r="E738" s="114">
        <v>72160</v>
      </c>
      <c r="F738" s="114">
        <v>7290</v>
      </c>
      <c r="G738" s="114">
        <v>18220</v>
      </c>
      <c r="I738" s="115">
        <v>7</v>
      </c>
      <c r="J738" s="115">
        <v>4</v>
      </c>
      <c r="K738" s="193">
        <v>13</v>
      </c>
      <c r="L738" s="26" t="s">
        <v>123</v>
      </c>
      <c r="M738" s="26">
        <v>62910</v>
      </c>
      <c r="N738" s="26">
        <v>6220</v>
      </c>
      <c r="O738" s="26">
        <v>15560</v>
      </c>
      <c r="Q738" s="29">
        <v>7</v>
      </c>
      <c r="R738" s="29">
        <v>4</v>
      </c>
      <c r="S738" s="76">
        <v>13</v>
      </c>
    </row>
    <row r="739" spans="3:19" ht="15" hidden="1" customHeight="1">
      <c r="C739" s="114">
        <v>7414</v>
      </c>
      <c r="D739" s="114" t="s">
        <v>124</v>
      </c>
      <c r="E739" s="114">
        <v>75860</v>
      </c>
      <c r="F739" s="114">
        <v>7290</v>
      </c>
      <c r="G739" s="114">
        <v>18220</v>
      </c>
      <c r="I739" s="115">
        <v>7</v>
      </c>
      <c r="J739" s="115">
        <v>4</v>
      </c>
      <c r="K739" s="193">
        <v>14</v>
      </c>
      <c r="L739" s="26" t="s">
        <v>124</v>
      </c>
      <c r="M739" s="26">
        <v>66070</v>
      </c>
      <c r="N739" s="26">
        <v>6220</v>
      </c>
      <c r="O739" s="26">
        <v>15560</v>
      </c>
      <c r="Q739" s="29">
        <v>7</v>
      </c>
      <c r="R739" s="29">
        <v>4</v>
      </c>
      <c r="S739" s="76">
        <v>14</v>
      </c>
    </row>
    <row r="740" spans="3:19" ht="15" hidden="1" customHeight="1">
      <c r="C740" s="114">
        <v>7415</v>
      </c>
      <c r="D740" s="114" t="s">
        <v>125</v>
      </c>
      <c r="E740" s="114">
        <v>79570</v>
      </c>
      <c r="F740" s="114">
        <v>7290</v>
      </c>
      <c r="G740" s="114">
        <v>18220</v>
      </c>
      <c r="I740" s="115">
        <v>7</v>
      </c>
      <c r="J740" s="115">
        <v>4</v>
      </c>
      <c r="K740" s="193">
        <v>15</v>
      </c>
      <c r="L740" s="26" t="s">
        <v>125</v>
      </c>
      <c r="M740" s="26">
        <v>69230</v>
      </c>
      <c r="N740" s="26">
        <v>6220</v>
      </c>
      <c r="O740" s="26">
        <v>15560</v>
      </c>
      <c r="Q740" s="29">
        <v>7</v>
      </c>
      <c r="R740" s="29">
        <v>4</v>
      </c>
      <c r="S740" s="76">
        <v>15</v>
      </c>
    </row>
    <row r="741" spans="3:19" ht="15" hidden="1" customHeight="1">
      <c r="C741" s="114">
        <v>7416</v>
      </c>
      <c r="D741" s="114" t="s">
        <v>126</v>
      </c>
      <c r="E741" s="114">
        <v>83270</v>
      </c>
      <c r="F741" s="114">
        <v>7290</v>
      </c>
      <c r="G741" s="114">
        <v>18220</v>
      </c>
      <c r="I741" s="115">
        <v>7</v>
      </c>
      <c r="J741" s="115">
        <v>4</v>
      </c>
      <c r="K741" s="193">
        <v>16</v>
      </c>
      <c r="L741" s="26" t="s">
        <v>126</v>
      </c>
      <c r="M741" s="26">
        <v>72390</v>
      </c>
      <c r="N741" s="26">
        <v>6220</v>
      </c>
      <c r="O741" s="26">
        <v>15560</v>
      </c>
      <c r="Q741" s="29">
        <v>7</v>
      </c>
      <c r="R741" s="29">
        <v>4</v>
      </c>
      <c r="S741" s="76">
        <v>16</v>
      </c>
    </row>
    <row r="742" spans="3:19" ht="15" hidden="1" customHeight="1">
      <c r="C742" s="114">
        <v>7417</v>
      </c>
      <c r="D742" s="114" t="s">
        <v>127</v>
      </c>
      <c r="E742" s="114">
        <v>86980</v>
      </c>
      <c r="F742" s="114">
        <v>7290</v>
      </c>
      <c r="G742" s="114">
        <v>18220</v>
      </c>
      <c r="I742" s="115">
        <v>7</v>
      </c>
      <c r="J742" s="115">
        <v>4</v>
      </c>
      <c r="K742" s="193">
        <v>17</v>
      </c>
      <c r="L742" s="26" t="s">
        <v>127</v>
      </c>
      <c r="M742" s="26">
        <v>75550</v>
      </c>
      <c r="N742" s="26">
        <v>6220</v>
      </c>
      <c r="O742" s="26">
        <v>15560</v>
      </c>
      <c r="Q742" s="29">
        <v>7</v>
      </c>
      <c r="R742" s="29">
        <v>4</v>
      </c>
      <c r="S742" s="76">
        <v>17</v>
      </c>
    </row>
    <row r="743" spans="3:19" ht="15" hidden="1" customHeight="1">
      <c r="C743" s="114">
        <v>7418</v>
      </c>
      <c r="D743" s="114" t="s">
        <v>128</v>
      </c>
      <c r="E743" s="114">
        <v>90690</v>
      </c>
      <c r="F743" s="114">
        <v>7290</v>
      </c>
      <c r="G743" s="114">
        <v>18220</v>
      </c>
      <c r="I743" s="115">
        <v>7</v>
      </c>
      <c r="J743" s="115">
        <v>4</v>
      </c>
      <c r="K743" s="193">
        <v>18</v>
      </c>
      <c r="L743" s="26" t="s">
        <v>128</v>
      </c>
      <c r="M743" s="26">
        <v>78710</v>
      </c>
      <c r="N743" s="26">
        <v>6220</v>
      </c>
      <c r="O743" s="26">
        <v>15560</v>
      </c>
      <c r="Q743" s="29">
        <v>7</v>
      </c>
      <c r="R743" s="29">
        <v>4</v>
      </c>
      <c r="S743" s="76">
        <v>18</v>
      </c>
    </row>
    <row r="744" spans="3:19" ht="15" hidden="1" customHeight="1">
      <c r="C744" s="114">
        <v>7419</v>
      </c>
      <c r="D744" s="114" t="s">
        <v>129</v>
      </c>
      <c r="E744" s="114">
        <v>94390</v>
      </c>
      <c r="F744" s="114">
        <v>7290</v>
      </c>
      <c r="G744" s="114">
        <v>18220</v>
      </c>
      <c r="I744" s="115">
        <v>7</v>
      </c>
      <c r="J744" s="115">
        <v>4</v>
      </c>
      <c r="K744" s="193">
        <v>19</v>
      </c>
      <c r="L744" s="26" t="s">
        <v>129</v>
      </c>
      <c r="M744" s="26">
        <v>81870</v>
      </c>
      <c r="N744" s="26">
        <v>6220</v>
      </c>
      <c r="O744" s="26">
        <v>15560</v>
      </c>
      <c r="Q744" s="29">
        <v>7</v>
      </c>
      <c r="R744" s="29">
        <v>4</v>
      </c>
      <c r="S744" s="76">
        <v>19</v>
      </c>
    </row>
    <row r="745" spans="3:19" ht="15" hidden="1" customHeight="1">
      <c r="C745" s="114">
        <v>7420</v>
      </c>
      <c r="D745" s="114" t="s">
        <v>130</v>
      </c>
      <c r="E745" s="114">
        <v>98100</v>
      </c>
      <c r="F745" s="114">
        <v>7290</v>
      </c>
      <c r="G745" s="114">
        <v>18220</v>
      </c>
      <c r="I745" s="115">
        <v>7</v>
      </c>
      <c r="J745" s="115">
        <v>4</v>
      </c>
      <c r="K745" s="193">
        <v>20</v>
      </c>
      <c r="L745" s="26" t="s">
        <v>130</v>
      </c>
      <c r="M745" s="26">
        <v>85030</v>
      </c>
      <c r="N745" s="26">
        <v>6220</v>
      </c>
      <c r="O745" s="26">
        <v>15560</v>
      </c>
      <c r="Q745" s="29">
        <v>7</v>
      </c>
      <c r="R745" s="29">
        <v>4</v>
      </c>
      <c r="S745" s="76">
        <v>20</v>
      </c>
    </row>
    <row r="746" spans="3:19" ht="15" hidden="1" customHeight="1">
      <c r="C746" s="114">
        <v>811</v>
      </c>
      <c r="D746" s="114" t="s">
        <v>111</v>
      </c>
      <c r="E746" s="114">
        <v>13180</v>
      </c>
      <c r="F746" s="114">
        <v>3360</v>
      </c>
      <c r="G746" s="114">
        <v>8390</v>
      </c>
      <c r="I746" s="115">
        <v>8</v>
      </c>
      <c r="J746" s="115">
        <v>1</v>
      </c>
      <c r="K746" s="193">
        <v>1</v>
      </c>
      <c r="L746" s="26" t="s">
        <v>111</v>
      </c>
      <c r="M746" s="26">
        <v>12280</v>
      </c>
      <c r="N746" s="26">
        <v>3010</v>
      </c>
      <c r="O746" s="26">
        <v>7530</v>
      </c>
      <c r="Q746" s="29">
        <v>8</v>
      </c>
      <c r="R746" s="29">
        <v>1</v>
      </c>
      <c r="S746" s="76">
        <v>1</v>
      </c>
    </row>
    <row r="747" spans="3:19" ht="15" hidden="1" customHeight="1">
      <c r="C747" s="114">
        <v>812</v>
      </c>
      <c r="D747" s="114" t="s">
        <v>112</v>
      </c>
      <c r="E747" s="114">
        <v>14880</v>
      </c>
      <c r="F747" s="114">
        <v>3360</v>
      </c>
      <c r="G747" s="114">
        <v>8390</v>
      </c>
      <c r="I747" s="115">
        <v>8</v>
      </c>
      <c r="J747" s="115">
        <v>1</v>
      </c>
      <c r="K747" s="193">
        <v>2</v>
      </c>
      <c r="L747" s="26" t="s">
        <v>112</v>
      </c>
      <c r="M747" s="26">
        <v>13800</v>
      </c>
      <c r="N747" s="26">
        <v>3010</v>
      </c>
      <c r="O747" s="26">
        <v>7530</v>
      </c>
      <c r="Q747" s="29">
        <v>8</v>
      </c>
      <c r="R747" s="29">
        <v>1</v>
      </c>
      <c r="S747" s="76">
        <v>2</v>
      </c>
    </row>
    <row r="748" spans="3:19" ht="15" hidden="1" customHeight="1">
      <c r="C748" s="114">
        <v>813</v>
      </c>
      <c r="D748" s="114" t="s">
        <v>113</v>
      </c>
      <c r="E748" s="114">
        <v>16580</v>
      </c>
      <c r="F748" s="114">
        <v>3360</v>
      </c>
      <c r="G748" s="114">
        <v>8390</v>
      </c>
      <c r="I748" s="115">
        <v>8</v>
      </c>
      <c r="J748" s="115">
        <v>1</v>
      </c>
      <c r="K748" s="193">
        <v>3</v>
      </c>
      <c r="L748" s="26" t="s">
        <v>113</v>
      </c>
      <c r="M748" s="26">
        <v>15320</v>
      </c>
      <c r="N748" s="26">
        <v>3010</v>
      </c>
      <c r="O748" s="26">
        <v>7530</v>
      </c>
      <c r="Q748" s="29">
        <v>8</v>
      </c>
      <c r="R748" s="29">
        <v>1</v>
      </c>
      <c r="S748" s="76">
        <v>3</v>
      </c>
    </row>
    <row r="749" spans="3:19" ht="15" hidden="1" customHeight="1">
      <c r="C749" s="114">
        <v>814</v>
      </c>
      <c r="D749" s="114" t="s">
        <v>114</v>
      </c>
      <c r="E749" s="114">
        <v>18280</v>
      </c>
      <c r="F749" s="114">
        <v>3360</v>
      </c>
      <c r="G749" s="114">
        <v>8390</v>
      </c>
      <c r="I749" s="115">
        <v>8</v>
      </c>
      <c r="J749" s="115">
        <v>1</v>
      </c>
      <c r="K749" s="193">
        <v>4</v>
      </c>
      <c r="L749" s="26" t="s">
        <v>114</v>
      </c>
      <c r="M749" s="26">
        <v>16840</v>
      </c>
      <c r="N749" s="26">
        <v>3010</v>
      </c>
      <c r="O749" s="26">
        <v>7530</v>
      </c>
      <c r="Q749" s="29">
        <v>8</v>
      </c>
      <c r="R749" s="29">
        <v>1</v>
      </c>
      <c r="S749" s="76">
        <v>4</v>
      </c>
    </row>
    <row r="750" spans="3:19" ht="15" hidden="1" customHeight="1">
      <c r="C750" s="114">
        <v>815</v>
      </c>
      <c r="D750" s="114" t="s">
        <v>115</v>
      </c>
      <c r="E750" s="114">
        <v>19980</v>
      </c>
      <c r="F750" s="114">
        <v>3360</v>
      </c>
      <c r="G750" s="114">
        <v>8390</v>
      </c>
      <c r="I750" s="115">
        <v>8</v>
      </c>
      <c r="J750" s="115">
        <v>1</v>
      </c>
      <c r="K750" s="193">
        <v>5</v>
      </c>
      <c r="L750" s="26" t="s">
        <v>115</v>
      </c>
      <c r="M750" s="26">
        <v>18350</v>
      </c>
      <c r="N750" s="26">
        <v>3010</v>
      </c>
      <c r="O750" s="26">
        <v>7530</v>
      </c>
      <c r="Q750" s="29">
        <v>8</v>
      </c>
      <c r="R750" s="29">
        <v>1</v>
      </c>
      <c r="S750" s="76">
        <v>5</v>
      </c>
    </row>
    <row r="751" spans="3:19" ht="15" hidden="1" customHeight="1">
      <c r="C751" s="114">
        <v>816</v>
      </c>
      <c r="D751" s="114" t="s">
        <v>116</v>
      </c>
      <c r="E751" s="114">
        <v>21680</v>
      </c>
      <c r="F751" s="114">
        <v>3360</v>
      </c>
      <c r="G751" s="114">
        <v>8390</v>
      </c>
      <c r="I751" s="115">
        <v>8</v>
      </c>
      <c r="J751" s="115">
        <v>1</v>
      </c>
      <c r="K751" s="193">
        <v>6</v>
      </c>
      <c r="L751" s="26" t="s">
        <v>116</v>
      </c>
      <c r="M751" s="26">
        <v>19870</v>
      </c>
      <c r="N751" s="26">
        <v>3010</v>
      </c>
      <c r="O751" s="26">
        <v>7530</v>
      </c>
      <c r="Q751" s="29">
        <v>8</v>
      </c>
      <c r="R751" s="29">
        <v>1</v>
      </c>
      <c r="S751" s="76">
        <v>6</v>
      </c>
    </row>
    <row r="752" spans="3:19" ht="15" hidden="1" customHeight="1">
      <c r="C752" s="114">
        <v>817</v>
      </c>
      <c r="D752" s="114" t="s">
        <v>117</v>
      </c>
      <c r="E752" s="114">
        <v>23380</v>
      </c>
      <c r="F752" s="114">
        <v>3360</v>
      </c>
      <c r="G752" s="114">
        <v>8390</v>
      </c>
      <c r="I752" s="115">
        <v>8</v>
      </c>
      <c r="J752" s="115">
        <v>1</v>
      </c>
      <c r="K752" s="193">
        <v>7</v>
      </c>
      <c r="L752" s="26" t="s">
        <v>117</v>
      </c>
      <c r="M752" s="26">
        <v>21390</v>
      </c>
      <c r="N752" s="26">
        <v>3010</v>
      </c>
      <c r="O752" s="26">
        <v>7530</v>
      </c>
      <c r="Q752" s="29">
        <v>8</v>
      </c>
      <c r="R752" s="29">
        <v>1</v>
      </c>
      <c r="S752" s="76">
        <v>7</v>
      </c>
    </row>
    <row r="753" spans="3:19" ht="15" hidden="1" customHeight="1">
      <c r="C753" s="114">
        <v>818</v>
      </c>
      <c r="D753" s="114" t="s">
        <v>118</v>
      </c>
      <c r="E753" s="114">
        <v>25080</v>
      </c>
      <c r="F753" s="114">
        <v>3360</v>
      </c>
      <c r="G753" s="114">
        <v>8390</v>
      </c>
      <c r="I753" s="115">
        <v>8</v>
      </c>
      <c r="J753" s="115">
        <v>1</v>
      </c>
      <c r="K753" s="193">
        <v>8</v>
      </c>
      <c r="L753" s="26" t="s">
        <v>118</v>
      </c>
      <c r="M753" s="26">
        <v>22910</v>
      </c>
      <c r="N753" s="26">
        <v>3010</v>
      </c>
      <c r="O753" s="26">
        <v>7530</v>
      </c>
      <c r="Q753" s="29">
        <v>8</v>
      </c>
      <c r="R753" s="29">
        <v>1</v>
      </c>
      <c r="S753" s="76">
        <v>8</v>
      </c>
    </row>
    <row r="754" spans="3:19" ht="15" hidden="1" customHeight="1">
      <c r="C754" s="114">
        <v>819</v>
      </c>
      <c r="D754" s="114" t="s">
        <v>119</v>
      </c>
      <c r="E754" s="114">
        <v>26780</v>
      </c>
      <c r="F754" s="114">
        <v>3360</v>
      </c>
      <c r="G754" s="114">
        <v>8390</v>
      </c>
      <c r="I754" s="115">
        <v>8</v>
      </c>
      <c r="J754" s="115">
        <v>1</v>
      </c>
      <c r="K754" s="193">
        <v>9</v>
      </c>
      <c r="L754" s="26" t="s">
        <v>119</v>
      </c>
      <c r="M754" s="26">
        <v>24420</v>
      </c>
      <c r="N754" s="26">
        <v>3010</v>
      </c>
      <c r="O754" s="26">
        <v>7530</v>
      </c>
      <c r="Q754" s="29">
        <v>8</v>
      </c>
      <c r="R754" s="29">
        <v>1</v>
      </c>
      <c r="S754" s="76">
        <v>9</v>
      </c>
    </row>
    <row r="755" spans="3:19" ht="15" hidden="1" customHeight="1">
      <c r="C755" s="114">
        <v>8110</v>
      </c>
      <c r="D755" s="114" t="s">
        <v>120</v>
      </c>
      <c r="E755" s="114">
        <v>28480</v>
      </c>
      <c r="F755" s="114">
        <v>3360</v>
      </c>
      <c r="G755" s="114">
        <v>8390</v>
      </c>
      <c r="I755" s="115">
        <v>8</v>
      </c>
      <c r="J755" s="115">
        <v>1</v>
      </c>
      <c r="K755" s="193">
        <v>10</v>
      </c>
      <c r="L755" s="26" t="s">
        <v>120</v>
      </c>
      <c r="M755" s="26">
        <v>25940</v>
      </c>
      <c r="N755" s="26">
        <v>3010</v>
      </c>
      <c r="O755" s="26">
        <v>7530</v>
      </c>
      <c r="Q755" s="29">
        <v>8</v>
      </c>
      <c r="R755" s="29">
        <v>1</v>
      </c>
      <c r="S755" s="76">
        <v>10</v>
      </c>
    </row>
    <row r="756" spans="3:19" ht="15" hidden="1" customHeight="1">
      <c r="C756" s="114">
        <v>8111</v>
      </c>
      <c r="D756" s="114" t="s">
        <v>121</v>
      </c>
      <c r="E756" s="114">
        <v>30170</v>
      </c>
      <c r="F756" s="114">
        <v>3360</v>
      </c>
      <c r="G756" s="114">
        <v>8390</v>
      </c>
      <c r="I756" s="115">
        <v>8</v>
      </c>
      <c r="J756" s="115">
        <v>1</v>
      </c>
      <c r="K756" s="193">
        <v>11</v>
      </c>
      <c r="L756" s="26" t="s">
        <v>121</v>
      </c>
      <c r="M756" s="26">
        <v>27460</v>
      </c>
      <c r="N756" s="26">
        <v>3010</v>
      </c>
      <c r="O756" s="26">
        <v>7530</v>
      </c>
      <c r="Q756" s="29">
        <v>8</v>
      </c>
      <c r="R756" s="29">
        <v>1</v>
      </c>
      <c r="S756" s="76">
        <v>11</v>
      </c>
    </row>
    <row r="757" spans="3:19" ht="15" hidden="1" customHeight="1">
      <c r="C757" s="114">
        <v>8112</v>
      </c>
      <c r="D757" s="114" t="s">
        <v>122</v>
      </c>
      <c r="E757" s="114">
        <v>31860</v>
      </c>
      <c r="F757" s="114">
        <v>3360</v>
      </c>
      <c r="G757" s="114">
        <v>8390</v>
      </c>
      <c r="I757" s="115">
        <v>8</v>
      </c>
      <c r="J757" s="115">
        <v>1</v>
      </c>
      <c r="K757" s="193">
        <v>12</v>
      </c>
      <c r="L757" s="26" t="s">
        <v>122</v>
      </c>
      <c r="M757" s="26">
        <v>28970</v>
      </c>
      <c r="N757" s="26">
        <v>3010</v>
      </c>
      <c r="O757" s="26">
        <v>7530</v>
      </c>
      <c r="Q757" s="29">
        <v>8</v>
      </c>
      <c r="R757" s="29">
        <v>1</v>
      </c>
      <c r="S757" s="76">
        <v>12</v>
      </c>
    </row>
    <row r="758" spans="3:19" ht="15" hidden="1" customHeight="1">
      <c r="C758" s="114">
        <v>8113</v>
      </c>
      <c r="D758" s="114" t="s">
        <v>123</v>
      </c>
      <c r="E758" s="114">
        <v>33550</v>
      </c>
      <c r="F758" s="114">
        <v>3360</v>
      </c>
      <c r="G758" s="114">
        <v>8390</v>
      </c>
      <c r="I758" s="115">
        <v>8</v>
      </c>
      <c r="J758" s="115">
        <v>1</v>
      </c>
      <c r="K758" s="193">
        <v>13</v>
      </c>
      <c r="L758" s="26" t="s">
        <v>123</v>
      </c>
      <c r="M758" s="26">
        <v>30480</v>
      </c>
      <c r="N758" s="26">
        <v>3010</v>
      </c>
      <c r="O758" s="26">
        <v>7530</v>
      </c>
      <c r="Q758" s="29">
        <v>8</v>
      </c>
      <c r="R758" s="29">
        <v>1</v>
      </c>
      <c r="S758" s="76">
        <v>13</v>
      </c>
    </row>
    <row r="759" spans="3:19" ht="15" hidden="1" customHeight="1">
      <c r="C759" s="114">
        <v>8114</v>
      </c>
      <c r="D759" s="114" t="s">
        <v>124</v>
      </c>
      <c r="E759" s="114">
        <v>35230</v>
      </c>
      <c r="F759" s="114">
        <v>3360</v>
      </c>
      <c r="G759" s="114">
        <v>8390</v>
      </c>
      <c r="I759" s="115">
        <v>8</v>
      </c>
      <c r="J759" s="115">
        <v>1</v>
      </c>
      <c r="K759" s="193">
        <v>14</v>
      </c>
      <c r="L759" s="26" t="s">
        <v>124</v>
      </c>
      <c r="M759" s="26">
        <v>32000</v>
      </c>
      <c r="N759" s="26">
        <v>3010</v>
      </c>
      <c r="O759" s="26">
        <v>7530</v>
      </c>
      <c r="Q759" s="29">
        <v>8</v>
      </c>
      <c r="R759" s="29">
        <v>1</v>
      </c>
      <c r="S759" s="76">
        <v>14</v>
      </c>
    </row>
    <row r="760" spans="3:19" ht="15" hidden="1" customHeight="1">
      <c r="C760" s="114">
        <v>8115</v>
      </c>
      <c r="D760" s="114" t="s">
        <v>125</v>
      </c>
      <c r="E760" s="114">
        <v>36920</v>
      </c>
      <c r="F760" s="114">
        <v>3360</v>
      </c>
      <c r="G760" s="114">
        <v>8390</v>
      </c>
      <c r="I760" s="115">
        <v>8</v>
      </c>
      <c r="J760" s="115">
        <v>1</v>
      </c>
      <c r="K760" s="193">
        <v>15</v>
      </c>
      <c r="L760" s="26" t="s">
        <v>125</v>
      </c>
      <c r="M760" s="26">
        <v>33510</v>
      </c>
      <c r="N760" s="26">
        <v>3010</v>
      </c>
      <c r="O760" s="26">
        <v>7530</v>
      </c>
      <c r="Q760" s="29">
        <v>8</v>
      </c>
      <c r="R760" s="29">
        <v>1</v>
      </c>
      <c r="S760" s="76">
        <v>15</v>
      </c>
    </row>
    <row r="761" spans="3:19" ht="15" hidden="1" customHeight="1">
      <c r="C761" s="114">
        <v>8116</v>
      </c>
      <c r="D761" s="114" t="s">
        <v>126</v>
      </c>
      <c r="E761" s="114">
        <v>38610</v>
      </c>
      <c r="F761" s="114">
        <v>3360</v>
      </c>
      <c r="G761" s="114">
        <v>8390</v>
      </c>
      <c r="I761" s="115">
        <v>8</v>
      </c>
      <c r="J761" s="115">
        <v>1</v>
      </c>
      <c r="K761" s="193">
        <v>16</v>
      </c>
      <c r="L761" s="26" t="s">
        <v>126</v>
      </c>
      <c r="M761" s="26">
        <v>35020</v>
      </c>
      <c r="N761" s="26">
        <v>3010</v>
      </c>
      <c r="O761" s="26">
        <v>7530</v>
      </c>
      <c r="Q761" s="29">
        <v>8</v>
      </c>
      <c r="R761" s="29">
        <v>1</v>
      </c>
      <c r="S761" s="76">
        <v>16</v>
      </c>
    </row>
    <row r="762" spans="3:19" ht="15" hidden="1" customHeight="1">
      <c r="C762" s="114">
        <v>8117</v>
      </c>
      <c r="D762" s="114" t="s">
        <v>127</v>
      </c>
      <c r="E762" s="114">
        <v>40300</v>
      </c>
      <c r="F762" s="114">
        <v>3360</v>
      </c>
      <c r="G762" s="114">
        <v>8390</v>
      </c>
      <c r="I762" s="115">
        <v>8</v>
      </c>
      <c r="J762" s="115">
        <v>1</v>
      </c>
      <c r="K762" s="193">
        <v>17</v>
      </c>
      <c r="L762" s="26" t="s">
        <v>127</v>
      </c>
      <c r="M762" s="26">
        <v>36540</v>
      </c>
      <c r="N762" s="26">
        <v>3010</v>
      </c>
      <c r="O762" s="26">
        <v>7530</v>
      </c>
      <c r="Q762" s="29">
        <v>8</v>
      </c>
      <c r="R762" s="29">
        <v>1</v>
      </c>
      <c r="S762" s="76">
        <v>17</v>
      </c>
    </row>
    <row r="763" spans="3:19" ht="15" hidden="1" customHeight="1">
      <c r="C763" s="114">
        <v>8118</v>
      </c>
      <c r="D763" s="114" t="s">
        <v>128</v>
      </c>
      <c r="E763" s="114">
        <v>41990</v>
      </c>
      <c r="F763" s="114">
        <v>3360</v>
      </c>
      <c r="G763" s="114">
        <v>8390</v>
      </c>
      <c r="I763" s="115">
        <v>8</v>
      </c>
      <c r="J763" s="115">
        <v>1</v>
      </c>
      <c r="K763" s="193">
        <v>18</v>
      </c>
      <c r="L763" s="26" t="s">
        <v>128</v>
      </c>
      <c r="M763" s="26">
        <v>38050</v>
      </c>
      <c r="N763" s="26">
        <v>3010</v>
      </c>
      <c r="O763" s="26">
        <v>7530</v>
      </c>
      <c r="Q763" s="29">
        <v>8</v>
      </c>
      <c r="R763" s="29">
        <v>1</v>
      </c>
      <c r="S763" s="76">
        <v>18</v>
      </c>
    </row>
    <row r="764" spans="3:19" ht="15" hidden="1" customHeight="1">
      <c r="C764" s="114">
        <v>8119</v>
      </c>
      <c r="D764" s="114" t="s">
        <v>129</v>
      </c>
      <c r="E764" s="114">
        <v>43670</v>
      </c>
      <c r="F764" s="114">
        <v>3360</v>
      </c>
      <c r="G764" s="114">
        <v>8390</v>
      </c>
      <c r="I764" s="115">
        <v>8</v>
      </c>
      <c r="J764" s="115">
        <v>1</v>
      </c>
      <c r="K764" s="193">
        <v>19</v>
      </c>
      <c r="L764" s="26" t="s">
        <v>129</v>
      </c>
      <c r="M764" s="26">
        <v>39560</v>
      </c>
      <c r="N764" s="26">
        <v>3010</v>
      </c>
      <c r="O764" s="26">
        <v>7530</v>
      </c>
      <c r="Q764" s="29">
        <v>8</v>
      </c>
      <c r="R764" s="29">
        <v>1</v>
      </c>
      <c r="S764" s="76">
        <v>19</v>
      </c>
    </row>
    <row r="765" spans="3:19" ht="15" hidden="1" customHeight="1">
      <c r="C765" s="114">
        <v>8120</v>
      </c>
      <c r="D765" s="114" t="s">
        <v>130</v>
      </c>
      <c r="E765" s="114">
        <v>45360</v>
      </c>
      <c r="F765" s="114">
        <v>3360</v>
      </c>
      <c r="G765" s="114">
        <v>8390</v>
      </c>
      <c r="I765" s="115">
        <v>8</v>
      </c>
      <c r="J765" s="115">
        <v>1</v>
      </c>
      <c r="K765" s="193">
        <v>20</v>
      </c>
      <c r="L765" s="26" t="s">
        <v>130</v>
      </c>
      <c r="M765" s="26">
        <v>41080</v>
      </c>
      <c r="N765" s="26">
        <v>3010</v>
      </c>
      <c r="O765" s="26">
        <v>7530</v>
      </c>
      <c r="Q765" s="29">
        <v>8</v>
      </c>
      <c r="R765" s="29">
        <v>1</v>
      </c>
      <c r="S765" s="76">
        <v>20</v>
      </c>
    </row>
    <row r="766" spans="3:19" ht="15" hidden="1" customHeight="1">
      <c r="C766" s="114">
        <v>821</v>
      </c>
      <c r="D766" s="114" t="s">
        <v>111</v>
      </c>
      <c r="E766" s="114">
        <v>15690</v>
      </c>
      <c r="F766" s="114">
        <v>3910</v>
      </c>
      <c r="G766" s="114">
        <v>9770</v>
      </c>
      <c r="I766" s="115">
        <v>8</v>
      </c>
      <c r="J766" s="115">
        <v>2</v>
      </c>
      <c r="K766" s="193">
        <v>1</v>
      </c>
      <c r="L766" s="26" t="s">
        <v>111</v>
      </c>
      <c r="M766" s="26">
        <v>14290</v>
      </c>
      <c r="N766" s="26">
        <v>3490</v>
      </c>
      <c r="O766" s="26">
        <v>8730</v>
      </c>
      <c r="Q766" s="29">
        <v>8</v>
      </c>
      <c r="R766" s="29">
        <v>2</v>
      </c>
      <c r="S766" s="76">
        <v>1</v>
      </c>
    </row>
    <row r="767" spans="3:19" ht="15" hidden="1" customHeight="1">
      <c r="C767" s="114">
        <v>822</v>
      </c>
      <c r="D767" s="114" t="s">
        <v>112</v>
      </c>
      <c r="E767" s="114">
        <v>17710</v>
      </c>
      <c r="F767" s="114">
        <v>3910</v>
      </c>
      <c r="G767" s="114">
        <v>9770</v>
      </c>
      <c r="I767" s="115">
        <v>8</v>
      </c>
      <c r="J767" s="115">
        <v>2</v>
      </c>
      <c r="K767" s="193">
        <v>2</v>
      </c>
      <c r="L767" s="26" t="s">
        <v>112</v>
      </c>
      <c r="M767" s="26">
        <v>16080</v>
      </c>
      <c r="N767" s="26">
        <v>3490</v>
      </c>
      <c r="O767" s="26">
        <v>8730</v>
      </c>
      <c r="Q767" s="29">
        <v>8</v>
      </c>
      <c r="R767" s="29">
        <v>2</v>
      </c>
      <c r="S767" s="76">
        <v>2</v>
      </c>
    </row>
    <row r="768" spans="3:19" ht="15" hidden="1" customHeight="1">
      <c r="C768" s="114">
        <v>823</v>
      </c>
      <c r="D768" s="114" t="s">
        <v>113</v>
      </c>
      <c r="E768" s="114">
        <v>19730</v>
      </c>
      <c r="F768" s="114">
        <v>3910</v>
      </c>
      <c r="G768" s="114">
        <v>9770</v>
      </c>
      <c r="I768" s="115">
        <v>8</v>
      </c>
      <c r="J768" s="115">
        <v>2</v>
      </c>
      <c r="K768" s="193">
        <v>3</v>
      </c>
      <c r="L768" s="26" t="s">
        <v>113</v>
      </c>
      <c r="M768" s="26">
        <v>17870</v>
      </c>
      <c r="N768" s="26">
        <v>3490</v>
      </c>
      <c r="O768" s="26">
        <v>8730</v>
      </c>
      <c r="Q768" s="29">
        <v>8</v>
      </c>
      <c r="R768" s="29">
        <v>2</v>
      </c>
      <c r="S768" s="76">
        <v>3</v>
      </c>
    </row>
    <row r="769" spans="3:19" ht="15" hidden="1" customHeight="1">
      <c r="C769" s="114">
        <v>824</v>
      </c>
      <c r="D769" s="114" t="s">
        <v>114</v>
      </c>
      <c r="E769" s="114">
        <v>21750</v>
      </c>
      <c r="F769" s="114">
        <v>3910</v>
      </c>
      <c r="G769" s="114">
        <v>9770</v>
      </c>
      <c r="I769" s="115">
        <v>8</v>
      </c>
      <c r="J769" s="115">
        <v>2</v>
      </c>
      <c r="K769" s="193">
        <v>4</v>
      </c>
      <c r="L769" s="26" t="s">
        <v>114</v>
      </c>
      <c r="M769" s="26">
        <v>19660</v>
      </c>
      <c r="N769" s="26">
        <v>3490</v>
      </c>
      <c r="O769" s="26">
        <v>8730</v>
      </c>
      <c r="Q769" s="29">
        <v>8</v>
      </c>
      <c r="R769" s="29">
        <v>2</v>
      </c>
      <c r="S769" s="76">
        <v>4</v>
      </c>
    </row>
    <row r="770" spans="3:19" ht="15" hidden="1" customHeight="1">
      <c r="C770" s="114">
        <v>825</v>
      </c>
      <c r="D770" s="114" t="s">
        <v>115</v>
      </c>
      <c r="E770" s="114">
        <v>23770</v>
      </c>
      <c r="F770" s="114">
        <v>3910</v>
      </c>
      <c r="G770" s="114">
        <v>9770</v>
      </c>
      <c r="I770" s="115">
        <v>8</v>
      </c>
      <c r="J770" s="115">
        <v>2</v>
      </c>
      <c r="K770" s="193">
        <v>5</v>
      </c>
      <c r="L770" s="26" t="s">
        <v>115</v>
      </c>
      <c r="M770" s="26">
        <v>21450</v>
      </c>
      <c r="N770" s="26">
        <v>3490</v>
      </c>
      <c r="O770" s="26">
        <v>8730</v>
      </c>
      <c r="Q770" s="29">
        <v>8</v>
      </c>
      <c r="R770" s="29">
        <v>2</v>
      </c>
      <c r="S770" s="76">
        <v>5</v>
      </c>
    </row>
    <row r="771" spans="3:19" ht="15" hidden="1" customHeight="1">
      <c r="C771" s="114">
        <v>826</v>
      </c>
      <c r="D771" s="114" t="s">
        <v>116</v>
      </c>
      <c r="E771" s="114">
        <v>25790</v>
      </c>
      <c r="F771" s="114">
        <v>3910</v>
      </c>
      <c r="G771" s="114">
        <v>9770</v>
      </c>
      <c r="I771" s="115">
        <v>8</v>
      </c>
      <c r="J771" s="115">
        <v>2</v>
      </c>
      <c r="K771" s="193">
        <v>6</v>
      </c>
      <c r="L771" s="26" t="s">
        <v>116</v>
      </c>
      <c r="M771" s="26">
        <v>23250</v>
      </c>
      <c r="N771" s="26">
        <v>3490</v>
      </c>
      <c r="O771" s="26">
        <v>8730</v>
      </c>
      <c r="Q771" s="29">
        <v>8</v>
      </c>
      <c r="R771" s="29">
        <v>2</v>
      </c>
      <c r="S771" s="76">
        <v>6</v>
      </c>
    </row>
    <row r="772" spans="3:19" ht="15" hidden="1" customHeight="1">
      <c r="C772" s="114">
        <v>827</v>
      </c>
      <c r="D772" s="114" t="s">
        <v>117</v>
      </c>
      <c r="E772" s="114">
        <v>27810</v>
      </c>
      <c r="F772" s="114">
        <v>3910</v>
      </c>
      <c r="G772" s="114">
        <v>9770</v>
      </c>
      <c r="I772" s="115">
        <v>8</v>
      </c>
      <c r="J772" s="115">
        <v>2</v>
      </c>
      <c r="K772" s="193">
        <v>7</v>
      </c>
      <c r="L772" s="26" t="s">
        <v>117</v>
      </c>
      <c r="M772" s="26">
        <v>25040</v>
      </c>
      <c r="N772" s="26">
        <v>3490</v>
      </c>
      <c r="O772" s="26">
        <v>8730</v>
      </c>
      <c r="Q772" s="29">
        <v>8</v>
      </c>
      <c r="R772" s="29">
        <v>2</v>
      </c>
      <c r="S772" s="76">
        <v>7</v>
      </c>
    </row>
    <row r="773" spans="3:19" ht="15" hidden="1" customHeight="1">
      <c r="C773" s="114">
        <v>828</v>
      </c>
      <c r="D773" s="114" t="s">
        <v>118</v>
      </c>
      <c r="E773" s="114">
        <v>29830</v>
      </c>
      <c r="F773" s="114">
        <v>3910</v>
      </c>
      <c r="G773" s="114">
        <v>9770</v>
      </c>
      <c r="I773" s="115">
        <v>8</v>
      </c>
      <c r="J773" s="115">
        <v>2</v>
      </c>
      <c r="K773" s="193">
        <v>8</v>
      </c>
      <c r="L773" s="26" t="s">
        <v>118</v>
      </c>
      <c r="M773" s="26">
        <v>26830</v>
      </c>
      <c r="N773" s="26">
        <v>3490</v>
      </c>
      <c r="O773" s="26">
        <v>8730</v>
      </c>
      <c r="Q773" s="29">
        <v>8</v>
      </c>
      <c r="R773" s="29">
        <v>2</v>
      </c>
      <c r="S773" s="76">
        <v>8</v>
      </c>
    </row>
    <row r="774" spans="3:19" ht="15" hidden="1" customHeight="1">
      <c r="C774" s="114">
        <v>829</v>
      </c>
      <c r="D774" s="114" t="s">
        <v>119</v>
      </c>
      <c r="E774" s="114">
        <v>31850</v>
      </c>
      <c r="F774" s="114">
        <v>3910</v>
      </c>
      <c r="G774" s="114">
        <v>9770</v>
      </c>
      <c r="I774" s="115">
        <v>8</v>
      </c>
      <c r="J774" s="115">
        <v>2</v>
      </c>
      <c r="K774" s="193">
        <v>9</v>
      </c>
      <c r="L774" s="26" t="s">
        <v>119</v>
      </c>
      <c r="M774" s="26">
        <v>28620</v>
      </c>
      <c r="N774" s="26">
        <v>3490</v>
      </c>
      <c r="O774" s="26">
        <v>8730</v>
      </c>
      <c r="Q774" s="29">
        <v>8</v>
      </c>
      <c r="R774" s="29">
        <v>2</v>
      </c>
      <c r="S774" s="76">
        <v>9</v>
      </c>
    </row>
    <row r="775" spans="3:19" ht="15" hidden="1" customHeight="1">
      <c r="C775" s="114">
        <v>8210</v>
      </c>
      <c r="D775" s="114" t="s">
        <v>120</v>
      </c>
      <c r="E775" s="114">
        <v>33870</v>
      </c>
      <c r="F775" s="114">
        <v>3910</v>
      </c>
      <c r="G775" s="114">
        <v>9770</v>
      </c>
      <c r="I775" s="115">
        <v>8</v>
      </c>
      <c r="J775" s="115">
        <v>2</v>
      </c>
      <c r="K775" s="193">
        <v>10</v>
      </c>
      <c r="L775" s="26" t="s">
        <v>120</v>
      </c>
      <c r="M775" s="26">
        <v>30410</v>
      </c>
      <c r="N775" s="26">
        <v>3490</v>
      </c>
      <c r="O775" s="26">
        <v>8730</v>
      </c>
      <c r="Q775" s="29">
        <v>8</v>
      </c>
      <c r="R775" s="29">
        <v>2</v>
      </c>
      <c r="S775" s="76">
        <v>10</v>
      </c>
    </row>
    <row r="776" spans="3:19" ht="15" hidden="1" customHeight="1">
      <c r="C776" s="114">
        <v>8211</v>
      </c>
      <c r="D776" s="114" t="s">
        <v>121</v>
      </c>
      <c r="E776" s="114">
        <v>35850</v>
      </c>
      <c r="F776" s="114">
        <v>3910</v>
      </c>
      <c r="G776" s="114">
        <v>9770</v>
      </c>
      <c r="I776" s="115">
        <v>8</v>
      </c>
      <c r="J776" s="115">
        <v>2</v>
      </c>
      <c r="K776" s="193">
        <v>11</v>
      </c>
      <c r="L776" s="26" t="s">
        <v>121</v>
      </c>
      <c r="M776" s="26">
        <v>32170</v>
      </c>
      <c r="N776" s="26">
        <v>3490</v>
      </c>
      <c r="O776" s="26">
        <v>8730</v>
      </c>
      <c r="Q776" s="29">
        <v>8</v>
      </c>
      <c r="R776" s="29">
        <v>2</v>
      </c>
      <c r="S776" s="76">
        <v>11</v>
      </c>
    </row>
    <row r="777" spans="3:19" ht="15" hidden="1" customHeight="1">
      <c r="C777" s="114">
        <v>8212</v>
      </c>
      <c r="D777" s="114" t="s">
        <v>122</v>
      </c>
      <c r="E777" s="114">
        <v>37830</v>
      </c>
      <c r="F777" s="114">
        <v>3910</v>
      </c>
      <c r="G777" s="114">
        <v>9770</v>
      </c>
      <c r="I777" s="115">
        <v>8</v>
      </c>
      <c r="J777" s="115">
        <v>2</v>
      </c>
      <c r="K777" s="193">
        <v>12</v>
      </c>
      <c r="L777" s="26" t="s">
        <v>122</v>
      </c>
      <c r="M777" s="26">
        <v>33930</v>
      </c>
      <c r="N777" s="26">
        <v>3490</v>
      </c>
      <c r="O777" s="26">
        <v>8730</v>
      </c>
      <c r="Q777" s="29">
        <v>8</v>
      </c>
      <c r="R777" s="29">
        <v>2</v>
      </c>
      <c r="S777" s="76">
        <v>12</v>
      </c>
    </row>
    <row r="778" spans="3:19" ht="15" hidden="1" customHeight="1">
      <c r="C778" s="114">
        <v>8213</v>
      </c>
      <c r="D778" s="114" t="s">
        <v>123</v>
      </c>
      <c r="E778" s="114">
        <v>39800</v>
      </c>
      <c r="F778" s="114">
        <v>3910</v>
      </c>
      <c r="G778" s="114">
        <v>9770</v>
      </c>
      <c r="I778" s="115">
        <v>8</v>
      </c>
      <c r="J778" s="115">
        <v>2</v>
      </c>
      <c r="K778" s="193">
        <v>13</v>
      </c>
      <c r="L778" s="26" t="s">
        <v>123</v>
      </c>
      <c r="M778" s="26">
        <v>35690</v>
      </c>
      <c r="N778" s="26">
        <v>3490</v>
      </c>
      <c r="O778" s="26">
        <v>8730</v>
      </c>
      <c r="Q778" s="29">
        <v>8</v>
      </c>
      <c r="R778" s="29">
        <v>2</v>
      </c>
      <c r="S778" s="76">
        <v>13</v>
      </c>
    </row>
    <row r="779" spans="3:19" ht="15" hidden="1" customHeight="1">
      <c r="C779" s="114">
        <v>8214</v>
      </c>
      <c r="D779" s="114" t="s">
        <v>124</v>
      </c>
      <c r="E779" s="114">
        <v>41780</v>
      </c>
      <c r="F779" s="114">
        <v>3910</v>
      </c>
      <c r="G779" s="114">
        <v>9770</v>
      </c>
      <c r="I779" s="115">
        <v>8</v>
      </c>
      <c r="J779" s="115">
        <v>2</v>
      </c>
      <c r="K779" s="193">
        <v>14</v>
      </c>
      <c r="L779" s="26" t="s">
        <v>124</v>
      </c>
      <c r="M779" s="26">
        <v>37450</v>
      </c>
      <c r="N779" s="26">
        <v>3490</v>
      </c>
      <c r="O779" s="26">
        <v>8730</v>
      </c>
      <c r="Q779" s="29">
        <v>8</v>
      </c>
      <c r="R779" s="29">
        <v>2</v>
      </c>
      <c r="S779" s="76">
        <v>14</v>
      </c>
    </row>
    <row r="780" spans="3:19" ht="15" hidden="1" customHeight="1">
      <c r="C780" s="114">
        <v>8215</v>
      </c>
      <c r="D780" s="114" t="s">
        <v>125</v>
      </c>
      <c r="E780" s="114">
        <v>43760</v>
      </c>
      <c r="F780" s="114">
        <v>3910</v>
      </c>
      <c r="G780" s="114">
        <v>9770</v>
      </c>
      <c r="I780" s="115">
        <v>8</v>
      </c>
      <c r="J780" s="115">
        <v>2</v>
      </c>
      <c r="K780" s="193">
        <v>15</v>
      </c>
      <c r="L780" s="26" t="s">
        <v>125</v>
      </c>
      <c r="M780" s="26">
        <v>39210</v>
      </c>
      <c r="N780" s="26">
        <v>3490</v>
      </c>
      <c r="O780" s="26">
        <v>8730</v>
      </c>
      <c r="Q780" s="29">
        <v>8</v>
      </c>
      <c r="R780" s="29">
        <v>2</v>
      </c>
      <c r="S780" s="76">
        <v>15</v>
      </c>
    </row>
    <row r="781" spans="3:19" ht="15" hidden="1" customHeight="1">
      <c r="C781" s="114">
        <v>8216</v>
      </c>
      <c r="D781" s="114" t="s">
        <v>126</v>
      </c>
      <c r="E781" s="114">
        <v>45730</v>
      </c>
      <c r="F781" s="114">
        <v>3910</v>
      </c>
      <c r="G781" s="114">
        <v>9770</v>
      </c>
      <c r="I781" s="115">
        <v>8</v>
      </c>
      <c r="J781" s="115">
        <v>2</v>
      </c>
      <c r="K781" s="193">
        <v>16</v>
      </c>
      <c r="L781" s="26" t="s">
        <v>126</v>
      </c>
      <c r="M781" s="26">
        <v>40980</v>
      </c>
      <c r="N781" s="26">
        <v>3490</v>
      </c>
      <c r="O781" s="26">
        <v>8730</v>
      </c>
      <c r="Q781" s="29">
        <v>8</v>
      </c>
      <c r="R781" s="29">
        <v>2</v>
      </c>
      <c r="S781" s="76">
        <v>16</v>
      </c>
    </row>
    <row r="782" spans="3:19" ht="15" hidden="1" customHeight="1">
      <c r="C782" s="114">
        <v>8217</v>
      </c>
      <c r="D782" s="114" t="s">
        <v>127</v>
      </c>
      <c r="E782" s="114">
        <v>47710</v>
      </c>
      <c r="F782" s="114">
        <v>3910</v>
      </c>
      <c r="G782" s="114">
        <v>9770</v>
      </c>
      <c r="I782" s="115">
        <v>8</v>
      </c>
      <c r="J782" s="115">
        <v>2</v>
      </c>
      <c r="K782" s="193">
        <v>17</v>
      </c>
      <c r="L782" s="26" t="s">
        <v>127</v>
      </c>
      <c r="M782" s="26">
        <v>42740</v>
      </c>
      <c r="N782" s="26">
        <v>3490</v>
      </c>
      <c r="O782" s="26">
        <v>8730</v>
      </c>
      <c r="Q782" s="29">
        <v>8</v>
      </c>
      <c r="R782" s="29">
        <v>2</v>
      </c>
      <c r="S782" s="76">
        <v>17</v>
      </c>
    </row>
    <row r="783" spans="3:19" ht="15" hidden="1" customHeight="1">
      <c r="C783" s="114">
        <v>8218</v>
      </c>
      <c r="D783" s="114" t="s">
        <v>128</v>
      </c>
      <c r="E783" s="114">
        <v>49690</v>
      </c>
      <c r="F783" s="114">
        <v>3910</v>
      </c>
      <c r="G783" s="114">
        <v>9770</v>
      </c>
      <c r="I783" s="115">
        <v>8</v>
      </c>
      <c r="J783" s="115">
        <v>2</v>
      </c>
      <c r="K783" s="193">
        <v>18</v>
      </c>
      <c r="L783" s="26" t="s">
        <v>128</v>
      </c>
      <c r="M783" s="26">
        <v>44500</v>
      </c>
      <c r="N783" s="26">
        <v>3490</v>
      </c>
      <c r="O783" s="26">
        <v>8730</v>
      </c>
      <c r="Q783" s="29">
        <v>8</v>
      </c>
      <c r="R783" s="29">
        <v>2</v>
      </c>
      <c r="S783" s="76">
        <v>18</v>
      </c>
    </row>
    <row r="784" spans="3:19" ht="15" hidden="1" customHeight="1">
      <c r="C784" s="114">
        <v>8219</v>
      </c>
      <c r="D784" s="114" t="s">
        <v>129</v>
      </c>
      <c r="E784" s="114">
        <v>51660</v>
      </c>
      <c r="F784" s="114">
        <v>3910</v>
      </c>
      <c r="G784" s="114">
        <v>9770</v>
      </c>
      <c r="I784" s="115">
        <v>8</v>
      </c>
      <c r="J784" s="115">
        <v>2</v>
      </c>
      <c r="K784" s="193">
        <v>19</v>
      </c>
      <c r="L784" s="26" t="s">
        <v>129</v>
      </c>
      <c r="M784" s="26">
        <v>46260</v>
      </c>
      <c r="N784" s="26">
        <v>3490</v>
      </c>
      <c r="O784" s="26">
        <v>8730</v>
      </c>
      <c r="Q784" s="29">
        <v>8</v>
      </c>
      <c r="R784" s="29">
        <v>2</v>
      </c>
      <c r="S784" s="76">
        <v>19</v>
      </c>
    </row>
    <row r="785" spans="3:19" ht="15" hidden="1" customHeight="1">
      <c r="C785" s="114">
        <v>8220</v>
      </c>
      <c r="D785" s="114" t="s">
        <v>130</v>
      </c>
      <c r="E785" s="114">
        <v>53640</v>
      </c>
      <c r="F785" s="114">
        <v>3910</v>
      </c>
      <c r="G785" s="114">
        <v>9770</v>
      </c>
      <c r="I785" s="115">
        <v>8</v>
      </c>
      <c r="J785" s="115">
        <v>2</v>
      </c>
      <c r="K785" s="193">
        <v>20</v>
      </c>
      <c r="L785" s="26" t="s">
        <v>130</v>
      </c>
      <c r="M785" s="26">
        <v>48020</v>
      </c>
      <c r="N785" s="26">
        <v>3490</v>
      </c>
      <c r="O785" s="26">
        <v>8730</v>
      </c>
      <c r="Q785" s="29">
        <v>8</v>
      </c>
      <c r="R785" s="29">
        <v>2</v>
      </c>
      <c r="S785" s="76">
        <v>20</v>
      </c>
    </row>
    <row r="786" spans="3:19" ht="15" hidden="1" customHeight="1">
      <c r="C786" s="114">
        <v>831</v>
      </c>
      <c r="D786" s="114" t="s">
        <v>111</v>
      </c>
      <c r="E786" s="114">
        <v>20470</v>
      </c>
      <c r="F786" s="114">
        <v>5350</v>
      </c>
      <c r="G786" s="114">
        <v>13360</v>
      </c>
      <c r="I786" s="115">
        <v>8</v>
      </c>
      <c r="J786" s="115">
        <v>3</v>
      </c>
      <c r="K786" s="193">
        <v>1</v>
      </c>
      <c r="L786" s="26" t="s">
        <v>111</v>
      </c>
      <c r="M786" s="26">
        <v>18380</v>
      </c>
      <c r="N786" s="26">
        <v>4650</v>
      </c>
      <c r="O786" s="26">
        <v>11640</v>
      </c>
      <c r="Q786" s="29">
        <v>8</v>
      </c>
      <c r="R786" s="29">
        <v>3</v>
      </c>
      <c r="S786" s="76">
        <v>1</v>
      </c>
    </row>
    <row r="787" spans="3:19" ht="15" hidden="1" customHeight="1">
      <c r="C787" s="114">
        <v>832</v>
      </c>
      <c r="D787" s="114" t="s">
        <v>112</v>
      </c>
      <c r="E787" s="114">
        <v>23290</v>
      </c>
      <c r="F787" s="114">
        <v>5350</v>
      </c>
      <c r="G787" s="114">
        <v>13360</v>
      </c>
      <c r="I787" s="115">
        <v>8</v>
      </c>
      <c r="J787" s="115">
        <v>3</v>
      </c>
      <c r="K787" s="193">
        <v>2</v>
      </c>
      <c r="L787" s="26" t="s">
        <v>112</v>
      </c>
      <c r="M787" s="26">
        <v>20830</v>
      </c>
      <c r="N787" s="26">
        <v>4650</v>
      </c>
      <c r="O787" s="26">
        <v>11640</v>
      </c>
      <c r="Q787" s="29">
        <v>8</v>
      </c>
      <c r="R787" s="29">
        <v>3</v>
      </c>
      <c r="S787" s="76">
        <v>2</v>
      </c>
    </row>
    <row r="788" spans="3:19" ht="15" hidden="1" customHeight="1">
      <c r="C788" s="114">
        <v>833</v>
      </c>
      <c r="D788" s="114" t="s">
        <v>113</v>
      </c>
      <c r="E788" s="114">
        <v>26120</v>
      </c>
      <c r="F788" s="114">
        <v>5350</v>
      </c>
      <c r="G788" s="114">
        <v>13360</v>
      </c>
      <c r="I788" s="115">
        <v>8</v>
      </c>
      <c r="J788" s="115">
        <v>3</v>
      </c>
      <c r="K788" s="193">
        <v>3</v>
      </c>
      <c r="L788" s="26" t="s">
        <v>113</v>
      </c>
      <c r="M788" s="26">
        <v>23270</v>
      </c>
      <c r="N788" s="26">
        <v>4650</v>
      </c>
      <c r="O788" s="26">
        <v>11640</v>
      </c>
      <c r="Q788" s="29">
        <v>8</v>
      </c>
      <c r="R788" s="29">
        <v>3</v>
      </c>
      <c r="S788" s="76">
        <v>3</v>
      </c>
    </row>
    <row r="789" spans="3:19" ht="15" hidden="1" customHeight="1">
      <c r="C789" s="114">
        <v>834</v>
      </c>
      <c r="D789" s="114" t="s">
        <v>114</v>
      </c>
      <c r="E789" s="114">
        <v>28940</v>
      </c>
      <c r="F789" s="114">
        <v>5350</v>
      </c>
      <c r="G789" s="114">
        <v>13360</v>
      </c>
      <c r="I789" s="115">
        <v>8</v>
      </c>
      <c r="J789" s="115">
        <v>3</v>
      </c>
      <c r="K789" s="193">
        <v>4</v>
      </c>
      <c r="L789" s="26" t="s">
        <v>114</v>
      </c>
      <c r="M789" s="26">
        <v>25710</v>
      </c>
      <c r="N789" s="26">
        <v>4650</v>
      </c>
      <c r="O789" s="26">
        <v>11640</v>
      </c>
      <c r="Q789" s="29">
        <v>8</v>
      </c>
      <c r="R789" s="29">
        <v>3</v>
      </c>
      <c r="S789" s="76">
        <v>4</v>
      </c>
    </row>
    <row r="790" spans="3:19" ht="15" hidden="1" customHeight="1">
      <c r="C790" s="114">
        <v>835</v>
      </c>
      <c r="D790" s="114" t="s">
        <v>115</v>
      </c>
      <c r="E790" s="114">
        <v>31760</v>
      </c>
      <c r="F790" s="114">
        <v>5350</v>
      </c>
      <c r="G790" s="114">
        <v>13360</v>
      </c>
      <c r="I790" s="115">
        <v>8</v>
      </c>
      <c r="J790" s="115">
        <v>3</v>
      </c>
      <c r="K790" s="193">
        <v>5</v>
      </c>
      <c r="L790" s="26" t="s">
        <v>115</v>
      </c>
      <c r="M790" s="26">
        <v>28160</v>
      </c>
      <c r="N790" s="26">
        <v>4650</v>
      </c>
      <c r="O790" s="26">
        <v>11640</v>
      </c>
      <c r="Q790" s="29">
        <v>8</v>
      </c>
      <c r="R790" s="29">
        <v>3</v>
      </c>
      <c r="S790" s="76">
        <v>5</v>
      </c>
    </row>
    <row r="791" spans="3:19" ht="15" hidden="1" customHeight="1">
      <c r="C791" s="114">
        <v>836</v>
      </c>
      <c r="D791" s="114" t="s">
        <v>116</v>
      </c>
      <c r="E791" s="114">
        <v>34590</v>
      </c>
      <c r="F791" s="114">
        <v>5350</v>
      </c>
      <c r="G791" s="114">
        <v>13360</v>
      </c>
      <c r="I791" s="115">
        <v>8</v>
      </c>
      <c r="J791" s="115">
        <v>3</v>
      </c>
      <c r="K791" s="193">
        <v>6</v>
      </c>
      <c r="L791" s="26" t="s">
        <v>116</v>
      </c>
      <c r="M791" s="26">
        <v>30600</v>
      </c>
      <c r="N791" s="26">
        <v>4650</v>
      </c>
      <c r="O791" s="26">
        <v>11640</v>
      </c>
      <c r="Q791" s="29">
        <v>8</v>
      </c>
      <c r="R791" s="29">
        <v>3</v>
      </c>
      <c r="S791" s="76">
        <v>6</v>
      </c>
    </row>
    <row r="792" spans="3:19" ht="15" hidden="1" customHeight="1">
      <c r="C792" s="114">
        <v>837</v>
      </c>
      <c r="D792" s="114" t="s">
        <v>117</v>
      </c>
      <c r="E792" s="114">
        <v>37410</v>
      </c>
      <c r="F792" s="114">
        <v>5350</v>
      </c>
      <c r="G792" s="114">
        <v>13360</v>
      </c>
      <c r="I792" s="115">
        <v>8</v>
      </c>
      <c r="J792" s="115">
        <v>3</v>
      </c>
      <c r="K792" s="193">
        <v>7</v>
      </c>
      <c r="L792" s="26" t="s">
        <v>117</v>
      </c>
      <c r="M792" s="26">
        <v>33040</v>
      </c>
      <c r="N792" s="26">
        <v>4650</v>
      </c>
      <c r="O792" s="26">
        <v>11640</v>
      </c>
      <c r="Q792" s="29">
        <v>8</v>
      </c>
      <c r="R792" s="29">
        <v>3</v>
      </c>
      <c r="S792" s="76">
        <v>7</v>
      </c>
    </row>
    <row r="793" spans="3:19" ht="15" hidden="1" customHeight="1">
      <c r="C793" s="114">
        <v>838</v>
      </c>
      <c r="D793" s="114" t="s">
        <v>118</v>
      </c>
      <c r="E793" s="114">
        <v>40240</v>
      </c>
      <c r="F793" s="114">
        <v>5350</v>
      </c>
      <c r="G793" s="114">
        <v>13360</v>
      </c>
      <c r="I793" s="115">
        <v>8</v>
      </c>
      <c r="J793" s="115">
        <v>3</v>
      </c>
      <c r="K793" s="193">
        <v>8</v>
      </c>
      <c r="L793" s="26" t="s">
        <v>118</v>
      </c>
      <c r="M793" s="26">
        <v>35490</v>
      </c>
      <c r="N793" s="26">
        <v>4650</v>
      </c>
      <c r="O793" s="26">
        <v>11640</v>
      </c>
      <c r="Q793" s="29">
        <v>8</v>
      </c>
      <c r="R793" s="29">
        <v>3</v>
      </c>
      <c r="S793" s="76">
        <v>8</v>
      </c>
    </row>
    <row r="794" spans="3:19" ht="15" hidden="1" customHeight="1">
      <c r="C794" s="114">
        <v>839</v>
      </c>
      <c r="D794" s="114" t="s">
        <v>119</v>
      </c>
      <c r="E794" s="114">
        <v>43060</v>
      </c>
      <c r="F794" s="114">
        <v>5350</v>
      </c>
      <c r="G794" s="114">
        <v>13360</v>
      </c>
      <c r="I794" s="115">
        <v>8</v>
      </c>
      <c r="J794" s="115">
        <v>3</v>
      </c>
      <c r="K794" s="193">
        <v>9</v>
      </c>
      <c r="L794" s="26" t="s">
        <v>119</v>
      </c>
      <c r="M794" s="26">
        <v>37930</v>
      </c>
      <c r="N794" s="26">
        <v>4650</v>
      </c>
      <c r="O794" s="26">
        <v>11640</v>
      </c>
      <c r="Q794" s="29">
        <v>8</v>
      </c>
      <c r="R794" s="29">
        <v>3</v>
      </c>
      <c r="S794" s="76">
        <v>9</v>
      </c>
    </row>
    <row r="795" spans="3:19" ht="15" hidden="1" customHeight="1">
      <c r="C795" s="114">
        <v>8310</v>
      </c>
      <c r="D795" s="114" t="s">
        <v>120</v>
      </c>
      <c r="E795" s="114">
        <v>45880</v>
      </c>
      <c r="F795" s="114">
        <v>5350</v>
      </c>
      <c r="G795" s="114">
        <v>13360</v>
      </c>
      <c r="I795" s="115">
        <v>8</v>
      </c>
      <c r="J795" s="115">
        <v>3</v>
      </c>
      <c r="K795" s="193">
        <v>10</v>
      </c>
      <c r="L795" s="26" t="s">
        <v>120</v>
      </c>
      <c r="M795" s="26">
        <v>40370</v>
      </c>
      <c r="N795" s="26">
        <v>4650</v>
      </c>
      <c r="O795" s="26">
        <v>11640</v>
      </c>
      <c r="Q795" s="29">
        <v>8</v>
      </c>
      <c r="R795" s="29">
        <v>3</v>
      </c>
      <c r="S795" s="76">
        <v>10</v>
      </c>
    </row>
    <row r="796" spans="3:19" ht="15" hidden="1" customHeight="1">
      <c r="C796" s="114">
        <v>8311</v>
      </c>
      <c r="D796" s="114" t="s">
        <v>121</v>
      </c>
      <c r="E796" s="114">
        <v>48600</v>
      </c>
      <c r="F796" s="114">
        <v>5350</v>
      </c>
      <c r="G796" s="114">
        <v>13360</v>
      </c>
      <c r="I796" s="115">
        <v>8</v>
      </c>
      <c r="J796" s="115">
        <v>3</v>
      </c>
      <c r="K796" s="193">
        <v>11</v>
      </c>
      <c r="L796" s="26" t="s">
        <v>121</v>
      </c>
      <c r="M796" s="26">
        <v>42740</v>
      </c>
      <c r="N796" s="26">
        <v>4650</v>
      </c>
      <c r="O796" s="26">
        <v>11640</v>
      </c>
      <c r="Q796" s="29">
        <v>8</v>
      </c>
      <c r="R796" s="29">
        <v>3</v>
      </c>
      <c r="S796" s="76">
        <v>11</v>
      </c>
    </row>
    <row r="797" spans="3:19" ht="15" hidden="1" customHeight="1">
      <c r="C797" s="114">
        <v>8312</v>
      </c>
      <c r="D797" s="114" t="s">
        <v>122</v>
      </c>
      <c r="E797" s="114">
        <v>51320</v>
      </c>
      <c r="F797" s="114">
        <v>5350</v>
      </c>
      <c r="G797" s="114">
        <v>13360</v>
      </c>
      <c r="I797" s="115">
        <v>8</v>
      </c>
      <c r="J797" s="115">
        <v>3</v>
      </c>
      <c r="K797" s="193">
        <v>12</v>
      </c>
      <c r="L797" s="26" t="s">
        <v>122</v>
      </c>
      <c r="M797" s="26">
        <v>45100</v>
      </c>
      <c r="N797" s="26">
        <v>4650</v>
      </c>
      <c r="O797" s="26">
        <v>11640</v>
      </c>
      <c r="Q797" s="29">
        <v>8</v>
      </c>
      <c r="R797" s="29">
        <v>3</v>
      </c>
      <c r="S797" s="76">
        <v>12</v>
      </c>
    </row>
    <row r="798" spans="3:19" ht="15" hidden="1" customHeight="1">
      <c r="C798" s="114">
        <v>8313</v>
      </c>
      <c r="D798" s="114" t="s">
        <v>123</v>
      </c>
      <c r="E798" s="114">
        <v>54040</v>
      </c>
      <c r="F798" s="114">
        <v>5350</v>
      </c>
      <c r="G798" s="114">
        <v>13360</v>
      </c>
      <c r="I798" s="115">
        <v>8</v>
      </c>
      <c r="J798" s="115">
        <v>3</v>
      </c>
      <c r="K798" s="193">
        <v>13</v>
      </c>
      <c r="L798" s="26" t="s">
        <v>123</v>
      </c>
      <c r="M798" s="26">
        <v>47460</v>
      </c>
      <c r="N798" s="26">
        <v>4650</v>
      </c>
      <c r="O798" s="26">
        <v>11640</v>
      </c>
      <c r="Q798" s="29">
        <v>8</v>
      </c>
      <c r="R798" s="29">
        <v>3</v>
      </c>
      <c r="S798" s="76">
        <v>13</v>
      </c>
    </row>
    <row r="799" spans="3:19" ht="15" hidden="1" customHeight="1">
      <c r="C799" s="114">
        <v>8314</v>
      </c>
      <c r="D799" s="114" t="s">
        <v>124</v>
      </c>
      <c r="E799" s="114">
        <v>56760</v>
      </c>
      <c r="F799" s="114">
        <v>5350</v>
      </c>
      <c r="G799" s="114">
        <v>13360</v>
      </c>
      <c r="I799" s="115">
        <v>8</v>
      </c>
      <c r="J799" s="115">
        <v>3</v>
      </c>
      <c r="K799" s="193">
        <v>14</v>
      </c>
      <c r="L799" s="26" t="s">
        <v>124</v>
      </c>
      <c r="M799" s="26">
        <v>49830</v>
      </c>
      <c r="N799" s="26">
        <v>4650</v>
      </c>
      <c r="O799" s="26">
        <v>11640</v>
      </c>
      <c r="Q799" s="29">
        <v>8</v>
      </c>
      <c r="R799" s="29">
        <v>3</v>
      </c>
      <c r="S799" s="76">
        <v>14</v>
      </c>
    </row>
    <row r="800" spans="3:19" ht="15" hidden="1" customHeight="1">
      <c r="C800" s="114">
        <v>8315</v>
      </c>
      <c r="D800" s="114" t="s">
        <v>125</v>
      </c>
      <c r="E800" s="114">
        <v>59480</v>
      </c>
      <c r="F800" s="114">
        <v>5350</v>
      </c>
      <c r="G800" s="114">
        <v>13360</v>
      </c>
      <c r="I800" s="115">
        <v>8</v>
      </c>
      <c r="J800" s="115">
        <v>3</v>
      </c>
      <c r="K800" s="193">
        <v>15</v>
      </c>
      <c r="L800" s="26" t="s">
        <v>125</v>
      </c>
      <c r="M800" s="26">
        <v>52190</v>
      </c>
      <c r="N800" s="26">
        <v>4650</v>
      </c>
      <c r="O800" s="26">
        <v>11640</v>
      </c>
      <c r="Q800" s="29">
        <v>8</v>
      </c>
      <c r="R800" s="29">
        <v>3</v>
      </c>
      <c r="S800" s="76">
        <v>15</v>
      </c>
    </row>
    <row r="801" spans="3:19" ht="15" hidden="1" customHeight="1">
      <c r="C801" s="114">
        <v>8316</v>
      </c>
      <c r="D801" s="114" t="s">
        <v>126</v>
      </c>
      <c r="E801" s="114">
        <v>62200</v>
      </c>
      <c r="F801" s="114">
        <v>5350</v>
      </c>
      <c r="G801" s="114">
        <v>13360</v>
      </c>
      <c r="I801" s="115">
        <v>8</v>
      </c>
      <c r="J801" s="115">
        <v>3</v>
      </c>
      <c r="K801" s="193">
        <v>16</v>
      </c>
      <c r="L801" s="26" t="s">
        <v>126</v>
      </c>
      <c r="M801" s="26">
        <v>54560</v>
      </c>
      <c r="N801" s="26">
        <v>4650</v>
      </c>
      <c r="O801" s="26">
        <v>11640</v>
      </c>
      <c r="Q801" s="29">
        <v>8</v>
      </c>
      <c r="R801" s="29">
        <v>3</v>
      </c>
      <c r="S801" s="76">
        <v>16</v>
      </c>
    </row>
    <row r="802" spans="3:19" ht="15" hidden="1" customHeight="1">
      <c r="C802" s="114">
        <v>8317</v>
      </c>
      <c r="D802" s="114" t="s">
        <v>127</v>
      </c>
      <c r="E802" s="114">
        <v>64920</v>
      </c>
      <c r="F802" s="114">
        <v>5350</v>
      </c>
      <c r="G802" s="114">
        <v>13360</v>
      </c>
      <c r="I802" s="115">
        <v>8</v>
      </c>
      <c r="J802" s="115">
        <v>3</v>
      </c>
      <c r="K802" s="193">
        <v>17</v>
      </c>
      <c r="L802" s="26" t="s">
        <v>127</v>
      </c>
      <c r="M802" s="26">
        <v>56920</v>
      </c>
      <c r="N802" s="26">
        <v>4650</v>
      </c>
      <c r="O802" s="26">
        <v>11640</v>
      </c>
      <c r="Q802" s="29">
        <v>8</v>
      </c>
      <c r="R802" s="29">
        <v>3</v>
      </c>
      <c r="S802" s="76">
        <v>17</v>
      </c>
    </row>
    <row r="803" spans="3:19" ht="15" hidden="1" customHeight="1">
      <c r="C803" s="114">
        <v>8318</v>
      </c>
      <c r="D803" s="114" t="s">
        <v>128</v>
      </c>
      <c r="E803" s="114">
        <v>67640</v>
      </c>
      <c r="F803" s="114">
        <v>5350</v>
      </c>
      <c r="G803" s="114">
        <v>13360</v>
      </c>
      <c r="I803" s="115">
        <v>8</v>
      </c>
      <c r="J803" s="115">
        <v>3</v>
      </c>
      <c r="K803" s="193">
        <v>18</v>
      </c>
      <c r="L803" s="26" t="s">
        <v>128</v>
      </c>
      <c r="M803" s="26">
        <v>59290</v>
      </c>
      <c r="N803" s="26">
        <v>4650</v>
      </c>
      <c r="O803" s="26">
        <v>11640</v>
      </c>
      <c r="Q803" s="29">
        <v>8</v>
      </c>
      <c r="R803" s="29">
        <v>3</v>
      </c>
      <c r="S803" s="76">
        <v>18</v>
      </c>
    </row>
    <row r="804" spans="3:19" ht="15" hidden="1" customHeight="1">
      <c r="C804" s="114">
        <v>8319</v>
      </c>
      <c r="D804" s="114" t="s">
        <v>129</v>
      </c>
      <c r="E804" s="114">
        <v>70360</v>
      </c>
      <c r="F804" s="114">
        <v>5350</v>
      </c>
      <c r="G804" s="114">
        <v>13360</v>
      </c>
      <c r="I804" s="115">
        <v>8</v>
      </c>
      <c r="J804" s="115">
        <v>3</v>
      </c>
      <c r="K804" s="193">
        <v>19</v>
      </c>
      <c r="L804" s="26" t="s">
        <v>129</v>
      </c>
      <c r="M804" s="26">
        <v>61650</v>
      </c>
      <c r="N804" s="26">
        <v>4650</v>
      </c>
      <c r="O804" s="26">
        <v>11640</v>
      </c>
      <c r="Q804" s="29">
        <v>8</v>
      </c>
      <c r="R804" s="29">
        <v>3</v>
      </c>
      <c r="S804" s="76">
        <v>19</v>
      </c>
    </row>
    <row r="805" spans="3:19" ht="15" hidden="1" customHeight="1">
      <c r="C805" s="114">
        <v>8320</v>
      </c>
      <c r="D805" s="114" t="s">
        <v>130</v>
      </c>
      <c r="E805" s="114">
        <v>73080</v>
      </c>
      <c r="F805" s="114">
        <v>5350</v>
      </c>
      <c r="G805" s="114">
        <v>13360</v>
      </c>
      <c r="I805" s="115">
        <v>8</v>
      </c>
      <c r="J805" s="115">
        <v>3</v>
      </c>
      <c r="K805" s="193">
        <v>20</v>
      </c>
      <c r="L805" s="26" t="s">
        <v>130</v>
      </c>
      <c r="M805" s="26">
        <v>64010</v>
      </c>
      <c r="N805" s="26">
        <v>4650</v>
      </c>
      <c r="O805" s="26">
        <v>11640</v>
      </c>
      <c r="Q805" s="29">
        <v>8</v>
      </c>
      <c r="R805" s="29">
        <v>3</v>
      </c>
      <c r="S805" s="76">
        <v>20</v>
      </c>
    </row>
    <row r="806" spans="3:19" ht="15" hidden="1" customHeight="1">
      <c r="C806" s="114">
        <v>841</v>
      </c>
      <c r="D806" s="114" t="s">
        <v>111</v>
      </c>
      <c r="E806" s="114">
        <v>26010</v>
      </c>
      <c r="F806" s="114">
        <v>7190</v>
      </c>
      <c r="G806" s="114">
        <v>17990</v>
      </c>
      <c r="I806" s="115">
        <v>8</v>
      </c>
      <c r="J806" s="115">
        <v>4</v>
      </c>
      <c r="K806" s="193">
        <v>1</v>
      </c>
      <c r="L806" s="26" t="s">
        <v>111</v>
      </c>
      <c r="M806" s="26">
        <v>22990</v>
      </c>
      <c r="N806" s="26">
        <v>6050</v>
      </c>
      <c r="O806" s="26">
        <v>15130</v>
      </c>
      <c r="Q806" s="29">
        <v>8</v>
      </c>
      <c r="R806" s="29">
        <v>4</v>
      </c>
      <c r="S806" s="76">
        <v>1</v>
      </c>
    </row>
    <row r="807" spans="3:19" ht="15" hidden="1" customHeight="1">
      <c r="C807" s="114">
        <v>842</v>
      </c>
      <c r="D807" s="114" t="s">
        <v>112</v>
      </c>
      <c r="E807" s="114">
        <v>29820</v>
      </c>
      <c r="F807" s="114">
        <v>7190</v>
      </c>
      <c r="G807" s="114">
        <v>17990</v>
      </c>
      <c r="I807" s="115">
        <v>8</v>
      </c>
      <c r="J807" s="115">
        <v>4</v>
      </c>
      <c r="K807" s="193">
        <v>2</v>
      </c>
      <c r="L807" s="26" t="s">
        <v>112</v>
      </c>
      <c r="M807" s="26">
        <v>26180</v>
      </c>
      <c r="N807" s="26">
        <v>6050</v>
      </c>
      <c r="O807" s="26">
        <v>15130</v>
      </c>
      <c r="Q807" s="29">
        <v>8</v>
      </c>
      <c r="R807" s="29">
        <v>4</v>
      </c>
      <c r="S807" s="76">
        <v>2</v>
      </c>
    </row>
    <row r="808" spans="3:19" ht="15" hidden="1" customHeight="1">
      <c r="C808" s="114">
        <v>843</v>
      </c>
      <c r="D808" s="114" t="s">
        <v>113</v>
      </c>
      <c r="E808" s="114">
        <v>33640</v>
      </c>
      <c r="F808" s="114">
        <v>7190</v>
      </c>
      <c r="G808" s="114">
        <v>17990</v>
      </c>
      <c r="I808" s="115">
        <v>8</v>
      </c>
      <c r="J808" s="115">
        <v>4</v>
      </c>
      <c r="K808" s="193">
        <v>3</v>
      </c>
      <c r="L808" s="26" t="s">
        <v>113</v>
      </c>
      <c r="M808" s="26">
        <v>29370</v>
      </c>
      <c r="N808" s="26">
        <v>6050</v>
      </c>
      <c r="O808" s="26">
        <v>15130</v>
      </c>
      <c r="Q808" s="29">
        <v>8</v>
      </c>
      <c r="R808" s="29">
        <v>4</v>
      </c>
      <c r="S808" s="76">
        <v>3</v>
      </c>
    </row>
    <row r="809" spans="3:19" ht="15" hidden="1" customHeight="1">
      <c r="C809" s="114">
        <v>844</v>
      </c>
      <c r="D809" s="114" t="s">
        <v>114</v>
      </c>
      <c r="E809" s="114">
        <v>37450</v>
      </c>
      <c r="F809" s="114">
        <v>7190</v>
      </c>
      <c r="G809" s="114">
        <v>17990</v>
      </c>
      <c r="I809" s="115">
        <v>8</v>
      </c>
      <c r="J809" s="115">
        <v>4</v>
      </c>
      <c r="K809" s="193">
        <v>4</v>
      </c>
      <c r="L809" s="26" t="s">
        <v>114</v>
      </c>
      <c r="M809" s="26">
        <v>32560</v>
      </c>
      <c r="N809" s="26">
        <v>6050</v>
      </c>
      <c r="O809" s="26">
        <v>15130</v>
      </c>
      <c r="Q809" s="29">
        <v>8</v>
      </c>
      <c r="R809" s="29">
        <v>4</v>
      </c>
      <c r="S809" s="76">
        <v>4</v>
      </c>
    </row>
    <row r="810" spans="3:19" ht="15" hidden="1" customHeight="1">
      <c r="C810" s="114">
        <v>845</v>
      </c>
      <c r="D810" s="114" t="s">
        <v>115</v>
      </c>
      <c r="E810" s="114">
        <v>41270</v>
      </c>
      <c r="F810" s="114">
        <v>7190</v>
      </c>
      <c r="G810" s="114">
        <v>17990</v>
      </c>
      <c r="I810" s="115">
        <v>8</v>
      </c>
      <c r="J810" s="115">
        <v>4</v>
      </c>
      <c r="K810" s="193">
        <v>5</v>
      </c>
      <c r="L810" s="26" t="s">
        <v>115</v>
      </c>
      <c r="M810" s="26">
        <v>35750</v>
      </c>
      <c r="N810" s="26">
        <v>6050</v>
      </c>
      <c r="O810" s="26">
        <v>15130</v>
      </c>
      <c r="Q810" s="29">
        <v>8</v>
      </c>
      <c r="R810" s="29">
        <v>4</v>
      </c>
      <c r="S810" s="76">
        <v>5</v>
      </c>
    </row>
    <row r="811" spans="3:19" ht="15" hidden="1" customHeight="1">
      <c r="C811" s="114">
        <v>846</v>
      </c>
      <c r="D811" s="114" t="s">
        <v>116</v>
      </c>
      <c r="E811" s="114">
        <v>45080</v>
      </c>
      <c r="F811" s="114">
        <v>7190</v>
      </c>
      <c r="G811" s="114">
        <v>17990</v>
      </c>
      <c r="I811" s="115">
        <v>8</v>
      </c>
      <c r="J811" s="115">
        <v>4</v>
      </c>
      <c r="K811" s="193">
        <v>6</v>
      </c>
      <c r="L811" s="26" t="s">
        <v>116</v>
      </c>
      <c r="M811" s="26">
        <v>38940</v>
      </c>
      <c r="N811" s="26">
        <v>6050</v>
      </c>
      <c r="O811" s="26">
        <v>15130</v>
      </c>
      <c r="Q811" s="29">
        <v>8</v>
      </c>
      <c r="R811" s="29">
        <v>4</v>
      </c>
      <c r="S811" s="76">
        <v>6</v>
      </c>
    </row>
    <row r="812" spans="3:19" ht="15" hidden="1" customHeight="1">
      <c r="C812" s="114">
        <v>847</v>
      </c>
      <c r="D812" s="114" t="s">
        <v>117</v>
      </c>
      <c r="E812" s="114">
        <v>48890</v>
      </c>
      <c r="F812" s="114">
        <v>7190</v>
      </c>
      <c r="G812" s="114">
        <v>17990</v>
      </c>
      <c r="I812" s="115">
        <v>8</v>
      </c>
      <c r="J812" s="115">
        <v>4</v>
      </c>
      <c r="K812" s="193">
        <v>7</v>
      </c>
      <c r="L812" s="26" t="s">
        <v>117</v>
      </c>
      <c r="M812" s="26">
        <v>42130</v>
      </c>
      <c r="N812" s="26">
        <v>6050</v>
      </c>
      <c r="O812" s="26">
        <v>15130</v>
      </c>
      <c r="Q812" s="29">
        <v>8</v>
      </c>
      <c r="R812" s="29">
        <v>4</v>
      </c>
      <c r="S812" s="76">
        <v>7</v>
      </c>
    </row>
    <row r="813" spans="3:19" ht="15" hidden="1" customHeight="1">
      <c r="C813" s="114">
        <v>848</v>
      </c>
      <c r="D813" s="114" t="s">
        <v>118</v>
      </c>
      <c r="E813" s="114">
        <v>52710</v>
      </c>
      <c r="F813" s="114">
        <v>7190</v>
      </c>
      <c r="G813" s="114">
        <v>17990</v>
      </c>
      <c r="I813" s="115">
        <v>8</v>
      </c>
      <c r="J813" s="115">
        <v>4</v>
      </c>
      <c r="K813" s="193">
        <v>8</v>
      </c>
      <c r="L813" s="26" t="s">
        <v>118</v>
      </c>
      <c r="M813" s="26">
        <v>45320</v>
      </c>
      <c r="N813" s="26">
        <v>6050</v>
      </c>
      <c r="O813" s="26">
        <v>15130</v>
      </c>
      <c r="Q813" s="29">
        <v>8</v>
      </c>
      <c r="R813" s="29">
        <v>4</v>
      </c>
      <c r="S813" s="76">
        <v>8</v>
      </c>
    </row>
    <row r="814" spans="3:19" ht="15" hidden="1" customHeight="1">
      <c r="C814" s="114">
        <v>849</v>
      </c>
      <c r="D814" s="114" t="s">
        <v>119</v>
      </c>
      <c r="E814" s="114">
        <v>56520</v>
      </c>
      <c r="F814" s="114">
        <v>7190</v>
      </c>
      <c r="G814" s="114">
        <v>17990</v>
      </c>
      <c r="I814" s="115">
        <v>8</v>
      </c>
      <c r="J814" s="115">
        <v>4</v>
      </c>
      <c r="K814" s="193">
        <v>9</v>
      </c>
      <c r="L814" s="26" t="s">
        <v>119</v>
      </c>
      <c r="M814" s="26">
        <v>48510</v>
      </c>
      <c r="N814" s="26">
        <v>6050</v>
      </c>
      <c r="O814" s="26">
        <v>15130</v>
      </c>
      <c r="Q814" s="29">
        <v>8</v>
      </c>
      <c r="R814" s="29">
        <v>4</v>
      </c>
      <c r="S814" s="76">
        <v>9</v>
      </c>
    </row>
    <row r="815" spans="3:19" ht="15" hidden="1" customHeight="1">
      <c r="C815" s="114">
        <v>8410</v>
      </c>
      <c r="D815" s="114" t="s">
        <v>120</v>
      </c>
      <c r="E815" s="114">
        <v>60330</v>
      </c>
      <c r="F815" s="114">
        <v>7190</v>
      </c>
      <c r="G815" s="114">
        <v>17990</v>
      </c>
      <c r="I815" s="115">
        <v>8</v>
      </c>
      <c r="J815" s="115">
        <v>4</v>
      </c>
      <c r="K815" s="193">
        <v>10</v>
      </c>
      <c r="L815" s="26" t="s">
        <v>120</v>
      </c>
      <c r="M815" s="26">
        <v>51700</v>
      </c>
      <c r="N815" s="26">
        <v>6050</v>
      </c>
      <c r="O815" s="26">
        <v>15130</v>
      </c>
      <c r="Q815" s="29">
        <v>8</v>
      </c>
      <c r="R815" s="29">
        <v>4</v>
      </c>
      <c r="S815" s="76">
        <v>10</v>
      </c>
    </row>
    <row r="816" spans="3:19" ht="15" hidden="1" customHeight="1">
      <c r="C816" s="114">
        <v>8411</v>
      </c>
      <c r="D816" s="114" t="s">
        <v>121</v>
      </c>
      <c r="E816" s="114">
        <v>64000</v>
      </c>
      <c r="F816" s="114">
        <v>7190</v>
      </c>
      <c r="G816" s="114">
        <v>17990</v>
      </c>
      <c r="I816" s="115">
        <v>8</v>
      </c>
      <c r="J816" s="115">
        <v>4</v>
      </c>
      <c r="K816" s="193">
        <v>11</v>
      </c>
      <c r="L816" s="26" t="s">
        <v>121</v>
      </c>
      <c r="M816" s="26">
        <v>54770</v>
      </c>
      <c r="N816" s="26">
        <v>6050</v>
      </c>
      <c r="O816" s="26">
        <v>15130</v>
      </c>
      <c r="Q816" s="29">
        <v>8</v>
      </c>
      <c r="R816" s="29">
        <v>4</v>
      </c>
      <c r="S816" s="76">
        <v>11</v>
      </c>
    </row>
    <row r="817" spans="3:19" ht="15" hidden="1" customHeight="1">
      <c r="C817" s="114">
        <v>8412</v>
      </c>
      <c r="D817" s="114" t="s">
        <v>122</v>
      </c>
      <c r="E817" s="114">
        <v>67660</v>
      </c>
      <c r="F817" s="114">
        <v>7190</v>
      </c>
      <c r="G817" s="114">
        <v>17990</v>
      </c>
      <c r="I817" s="115">
        <v>8</v>
      </c>
      <c r="J817" s="115">
        <v>4</v>
      </c>
      <c r="K817" s="193">
        <v>12</v>
      </c>
      <c r="L817" s="26" t="s">
        <v>122</v>
      </c>
      <c r="M817" s="26">
        <v>57850</v>
      </c>
      <c r="N817" s="26">
        <v>6050</v>
      </c>
      <c r="O817" s="26">
        <v>15130</v>
      </c>
      <c r="Q817" s="29">
        <v>8</v>
      </c>
      <c r="R817" s="29">
        <v>4</v>
      </c>
      <c r="S817" s="76">
        <v>12</v>
      </c>
    </row>
    <row r="818" spans="3:19" ht="15" hidden="1" customHeight="1">
      <c r="C818" s="114">
        <v>8413</v>
      </c>
      <c r="D818" s="114" t="s">
        <v>123</v>
      </c>
      <c r="E818" s="114">
        <v>71320</v>
      </c>
      <c r="F818" s="114">
        <v>7190</v>
      </c>
      <c r="G818" s="114">
        <v>17990</v>
      </c>
      <c r="I818" s="115">
        <v>8</v>
      </c>
      <c r="J818" s="115">
        <v>4</v>
      </c>
      <c r="K818" s="193">
        <v>13</v>
      </c>
      <c r="L818" s="26" t="s">
        <v>123</v>
      </c>
      <c r="M818" s="26">
        <v>60930</v>
      </c>
      <c r="N818" s="26">
        <v>6050</v>
      </c>
      <c r="O818" s="26">
        <v>15130</v>
      </c>
      <c r="Q818" s="29">
        <v>8</v>
      </c>
      <c r="R818" s="29">
        <v>4</v>
      </c>
      <c r="S818" s="76">
        <v>13</v>
      </c>
    </row>
    <row r="819" spans="3:19" ht="15" hidden="1" customHeight="1">
      <c r="C819" s="114">
        <v>8414</v>
      </c>
      <c r="D819" s="114" t="s">
        <v>124</v>
      </c>
      <c r="E819" s="114">
        <v>74990</v>
      </c>
      <c r="F819" s="114">
        <v>7190</v>
      </c>
      <c r="G819" s="114">
        <v>17990</v>
      </c>
      <c r="I819" s="115">
        <v>8</v>
      </c>
      <c r="J819" s="115">
        <v>4</v>
      </c>
      <c r="K819" s="193">
        <v>14</v>
      </c>
      <c r="L819" s="26" t="s">
        <v>124</v>
      </c>
      <c r="M819" s="26">
        <v>64000</v>
      </c>
      <c r="N819" s="26">
        <v>6050</v>
      </c>
      <c r="O819" s="26">
        <v>15130</v>
      </c>
      <c r="Q819" s="29">
        <v>8</v>
      </c>
      <c r="R819" s="29">
        <v>4</v>
      </c>
      <c r="S819" s="76">
        <v>14</v>
      </c>
    </row>
    <row r="820" spans="3:19" ht="15" hidden="1" customHeight="1">
      <c r="C820" s="114">
        <v>8415</v>
      </c>
      <c r="D820" s="114" t="s">
        <v>125</v>
      </c>
      <c r="E820" s="114">
        <v>78650</v>
      </c>
      <c r="F820" s="114">
        <v>7190</v>
      </c>
      <c r="G820" s="114">
        <v>17990</v>
      </c>
      <c r="I820" s="115">
        <v>8</v>
      </c>
      <c r="J820" s="115">
        <v>4</v>
      </c>
      <c r="K820" s="193">
        <v>15</v>
      </c>
      <c r="L820" s="26" t="s">
        <v>125</v>
      </c>
      <c r="M820" s="26">
        <v>67080</v>
      </c>
      <c r="N820" s="26">
        <v>6050</v>
      </c>
      <c r="O820" s="26">
        <v>15130</v>
      </c>
      <c r="Q820" s="29">
        <v>8</v>
      </c>
      <c r="R820" s="29">
        <v>4</v>
      </c>
      <c r="S820" s="76">
        <v>15</v>
      </c>
    </row>
    <row r="821" spans="3:19" ht="15" hidden="1" customHeight="1">
      <c r="C821" s="114">
        <v>8416</v>
      </c>
      <c r="D821" s="114" t="s">
        <v>126</v>
      </c>
      <c r="E821" s="114">
        <v>82310</v>
      </c>
      <c r="F821" s="114">
        <v>7190</v>
      </c>
      <c r="G821" s="114">
        <v>17990</v>
      </c>
      <c r="I821" s="115">
        <v>8</v>
      </c>
      <c r="J821" s="115">
        <v>4</v>
      </c>
      <c r="K821" s="193">
        <v>16</v>
      </c>
      <c r="L821" s="26" t="s">
        <v>126</v>
      </c>
      <c r="M821" s="26">
        <v>70160</v>
      </c>
      <c r="N821" s="26">
        <v>6050</v>
      </c>
      <c r="O821" s="26">
        <v>15130</v>
      </c>
      <c r="Q821" s="29">
        <v>8</v>
      </c>
      <c r="R821" s="29">
        <v>4</v>
      </c>
      <c r="S821" s="76">
        <v>16</v>
      </c>
    </row>
    <row r="822" spans="3:19" ht="15" hidden="1" customHeight="1">
      <c r="C822" s="114">
        <v>8417</v>
      </c>
      <c r="D822" s="114" t="s">
        <v>127</v>
      </c>
      <c r="E822" s="114">
        <v>85980</v>
      </c>
      <c r="F822" s="114">
        <v>7190</v>
      </c>
      <c r="G822" s="114">
        <v>17990</v>
      </c>
      <c r="I822" s="115">
        <v>8</v>
      </c>
      <c r="J822" s="115">
        <v>4</v>
      </c>
      <c r="K822" s="193">
        <v>17</v>
      </c>
      <c r="L822" s="26" t="s">
        <v>127</v>
      </c>
      <c r="M822" s="26">
        <v>73230</v>
      </c>
      <c r="N822" s="26">
        <v>6050</v>
      </c>
      <c r="O822" s="26">
        <v>15130</v>
      </c>
      <c r="Q822" s="29">
        <v>8</v>
      </c>
      <c r="R822" s="29">
        <v>4</v>
      </c>
      <c r="S822" s="76">
        <v>17</v>
      </c>
    </row>
    <row r="823" spans="3:19" ht="15" hidden="1" customHeight="1">
      <c r="C823" s="114">
        <v>8418</v>
      </c>
      <c r="D823" s="114" t="s">
        <v>128</v>
      </c>
      <c r="E823" s="114">
        <v>89640</v>
      </c>
      <c r="F823" s="114">
        <v>7190</v>
      </c>
      <c r="G823" s="114">
        <v>17990</v>
      </c>
      <c r="I823" s="115">
        <v>8</v>
      </c>
      <c r="J823" s="115">
        <v>4</v>
      </c>
      <c r="K823" s="193">
        <v>18</v>
      </c>
      <c r="L823" s="26" t="s">
        <v>128</v>
      </c>
      <c r="M823" s="26">
        <v>76310</v>
      </c>
      <c r="N823" s="26">
        <v>6050</v>
      </c>
      <c r="O823" s="26">
        <v>15130</v>
      </c>
      <c r="Q823" s="29">
        <v>8</v>
      </c>
      <c r="R823" s="29">
        <v>4</v>
      </c>
      <c r="S823" s="76">
        <v>18</v>
      </c>
    </row>
    <row r="824" spans="3:19" ht="15" hidden="1" customHeight="1">
      <c r="C824" s="114">
        <v>8419</v>
      </c>
      <c r="D824" s="114" t="s">
        <v>129</v>
      </c>
      <c r="E824" s="114">
        <v>93300</v>
      </c>
      <c r="F824" s="114">
        <v>7190</v>
      </c>
      <c r="G824" s="114">
        <v>17990</v>
      </c>
      <c r="I824" s="115">
        <v>8</v>
      </c>
      <c r="J824" s="115">
        <v>4</v>
      </c>
      <c r="K824" s="193">
        <v>19</v>
      </c>
      <c r="L824" s="26" t="s">
        <v>129</v>
      </c>
      <c r="M824" s="26">
        <v>79390</v>
      </c>
      <c r="N824" s="26">
        <v>6050</v>
      </c>
      <c r="O824" s="26">
        <v>15130</v>
      </c>
      <c r="Q824" s="29">
        <v>8</v>
      </c>
      <c r="R824" s="29">
        <v>4</v>
      </c>
      <c r="S824" s="76">
        <v>19</v>
      </c>
    </row>
    <row r="825" spans="3:19" ht="15" hidden="1" customHeight="1">
      <c r="C825" s="114">
        <v>8420</v>
      </c>
      <c r="D825" s="114" t="s">
        <v>130</v>
      </c>
      <c r="E825" s="114">
        <v>96970</v>
      </c>
      <c r="F825" s="114">
        <v>7190</v>
      </c>
      <c r="G825" s="114">
        <v>17990</v>
      </c>
      <c r="I825" s="115">
        <v>8</v>
      </c>
      <c r="J825" s="115">
        <v>4</v>
      </c>
      <c r="K825" s="193">
        <v>20</v>
      </c>
      <c r="L825" s="26" t="s">
        <v>130</v>
      </c>
      <c r="M825" s="26">
        <v>82470</v>
      </c>
      <c r="N825" s="26">
        <v>6050</v>
      </c>
      <c r="O825" s="26">
        <v>15130</v>
      </c>
      <c r="Q825" s="29">
        <v>8</v>
      </c>
      <c r="R825" s="29">
        <v>4</v>
      </c>
      <c r="S825" s="76">
        <v>20</v>
      </c>
    </row>
    <row r="826" spans="3:19" ht="15" hidden="1" customHeight="1">
      <c r="C826" s="114">
        <v>911</v>
      </c>
      <c r="D826" s="114" t="s">
        <v>111</v>
      </c>
      <c r="E826" s="114">
        <v>13450</v>
      </c>
      <c r="F826" s="114">
        <v>3390</v>
      </c>
      <c r="G826" s="114">
        <v>8480</v>
      </c>
      <c r="I826" s="115">
        <v>9</v>
      </c>
      <c r="J826" s="115">
        <v>1</v>
      </c>
      <c r="K826" s="193">
        <v>1</v>
      </c>
      <c r="L826" s="26" t="s">
        <v>111</v>
      </c>
      <c r="M826" s="26">
        <v>12370</v>
      </c>
      <c r="N826" s="26">
        <v>3020</v>
      </c>
      <c r="O826" s="26">
        <v>7560</v>
      </c>
      <c r="Q826" s="29">
        <v>9</v>
      </c>
      <c r="R826" s="29">
        <v>1</v>
      </c>
      <c r="S826" s="76">
        <v>1</v>
      </c>
    </row>
    <row r="827" spans="3:19" ht="15" hidden="1" customHeight="1">
      <c r="C827" s="114">
        <v>912</v>
      </c>
      <c r="D827" s="114" t="s">
        <v>112</v>
      </c>
      <c r="E827" s="114">
        <v>15170</v>
      </c>
      <c r="F827" s="114">
        <v>3390</v>
      </c>
      <c r="G827" s="114">
        <v>8480</v>
      </c>
      <c r="I827" s="115">
        <v>9</v>
      </c>
      <c r="J827" s="115">
        <v>1</v>
      </c>
      <c r="K827" s="193">
        <v>2</v>
      </c>
      <c r="L827" s="26" t="s">
        <v>112</v>
      </c>
      <c r="M827" s="26">
        <v>13890</v>
      </c>
      <c r="N827" s="26">
        <v>3020</v>
      </c>
      <c r="O827" s="26">
        <v>7560</v>
      </c>
      <c r="Q827" s="29">
        <v>9</v>
      </c>
      <c r="R827" s="29">
        <v>1</v>
      </c>
      <c r="S827" s="76">
        <v>2</v>
      </c>
    </row>
    <row r="828" spans="3:19" ht="15" hidden="1" customHeight="1">
      <c r="C828" s="114">
        <v>913</v>
      </c>
      <c r="D828" s="114" t="s">
        <v>113</v>
      </c>
      <c r="E828" s="114">
        <v>16890</v>
      </c>
      <c r="F828" s="114">
        <v>3390</v>
      </c>
      <c r="G828" s="114">
        <v>8480</v>
      </c>
      <c r="I828" s="115">
        <v>9</v>
      </c>
      <c r="J828" s="115">
        <v>1</v>
      </c>
      <c r="K828" s="193">
        <v>3</v>
      </c>
      <c r="L828" s="26" t="s">
        <v>113</v>
      </c>
      <c r="M828" s="26">
        <v>15410</v>
      </c>
      <c r="N828" s="26">
        <v>3020</v>
      </c>
      <c r="O828" s="26">
        <v>7560</v>
      </c>
      <c r="Q828" s="29">
        <v>9</v>
      </c>
      <c r="R828" s="29">
        <v>1</v>
      </c>
      <c r="S828" s="76">
        <v>3</v>
      </c>
    </row>
    <row r="829" spans="3:19" ht="15" hidden="1" customHeight="1">
      <c r="C829" s="114">
        <v>914</v>
      </c>
      <c r="D829" s="114" t="s">
        <v>114</v>
      </c>
      <c r="E829" s="114">
        <v>18610</v>
      </c>
      <c r="F829" s="114">
        <v>3390</v>
      </c>
      <c r="G829" s="114">
        <v>8480</v>
      </c>
      <c r="I829" s="115">
        <v>9</v>
      </c>
      <c r="J829" s="115">
        <v>1</v>
      </c>
      <c r="K829" s="193">
        <v>4</v>
      </c>
      <c r="L829" s="26" t="s">
        <v>114</v>
      </c>
      <c r="M829" s="26">
        <v>16930</v>
      </c>
      <c r="N829" s="26">
        <v>3020</v>
      </c>
      <c r="O829" s="26">
        <v>7560</v>
      </c>
      <c r="Q829" s="29">
        <v>9</v>
      </c>
      <c r="R829" s="29">
        <v>1</v>
      </c>
      <c r="S829" s="76">
        <v>4</v>
      </c>
    </row>
    <row r="830" spans="3:19" ht="15" hidden="1" customHeight="1">
      <c r="C830" s="114">
        <v>915</v>
      </c>
      <c r="D830" s="114" t="s">
        <v>115</v>
      </c>
      <c r="E830" s="114">
        <v>20330</v>
      </c>
      <c r="F830" s="114">
        <v>3390</v>
      </c>
      <c r="G830" s="114">
        <v>8480</v>
      </c>
      <c r="I830" s="115">
        <v>9</v>
      </c>
      <c r="J830" s="115">
        <v>1</v>
      </c>
      <c r="K830" s="193">
        <v>5</v>
      </c>
      <c r="L830" s="26" t="s">
        <v>115</v>
      </c>
      <c r="M830" s="26">
        <v>18460</v>
      </c>
      <c r="N830" s="26">
        <v>3020</v>
      </c>
      <c r="O830" s="26">
        <v>7560</v>
      </c>
      <c r="Q830" s="29">
        <v>9</v>
      </c>
      <c r="R830" s="29">
        <v>1</v>
      </c>
      <c r="S830" s="76">
        <v>5</v>
      </c>
    </row>
    <row r="831" spans="3:19" ht="15" hidden="1" customHeight="1">
      <c r="C831" s="114">
        <v>916</v>
      </c>
      <c r="D831" s="114" t="s">
        <v>116</v>
      </c>
      <c r="E831" s="114">
        <v>22050</v>
      </c>
      <c r="F831" s="114">
        <v>3390</v>
      </c>
      <c r="G831" s="114">
        <v>8480</v>
      </c>
      <c r="I831" s="115">
        <v>9</v>
      </c>
      <c r="J831" s="115">
        <v>1</v>
      </c>
      <c r="K831" s="193">
        <v>6</v>
      </c>
      <c r="L831" s="26" t="s">
        <v>116</v>
      </c>
      <c r="M831" s="26">
        <v>19980</v>
      </c>
      <c r="N831" s="26">
        <v>3020</v>
      </c>
      <c r="O831" s="26">
        <v>7560</v>
      </c>
      <c r="Q831" s="29">
        <v>9</v>
      </c>
      <c r="R831" s="29">
        <v>1</v>
      </c>
      <c r="S831" s="76">
        <v>6</v>
      </c>
    </row>
    <row r="832" spans="3:19" ht="15" hidden="1" customHeight="1">
      <c r="C832" s="114">
        <v>917</v>
      </c>
      <c r="D832" s="114" t="s">
        <v>117</v>
      </c>
      <c r="E832" s="114">
        <v>23770</v>
      </c>
      <c r="F832" s="114">
        <v>3390</v>
      </c>
      <c r="G832" s="114">
        <v>8480</v>
      </c>
      <c r="I832" s="115">
        <v>9</v>
      </c>
      <c r="J832" s="115">
        <v>1</v>
      </c>
      <c r="K832" s="193">
        <v>7</v>
      </c>
      <c r="L832" s="26" t="s">
        <v>117</v>
      </c>
      <c r="M832" s="26">
        <v>21500</v>
      </c>
      <c r="N832" s="26">
        <v>3020</v>
      </c>
      <c r="O832" s="26">
        <v>7560</v>
      </c>
      <c r="Q832" s="29">
        <v>9</v>
      </c>
      <c r="R832" s="29">
        <v>1</v>
      </c>
      <c r="S832" s="76">
        <v>7</v>
      </c>
    </row>
    <row r="833" spans="3:19" ht="15" hidden="1" customHeight="1">
      <c r="C833" s="114">
        <v>918</v>
      </c>
      <c r="D833" s="114" t="s">
        <v>118</v>
      </c>
      <c r="E833" s="114">
        <v>25490</v>
      </c>
      <c r="F833" s="114">
        <v>3390</v>
      </c>
      <c r="G833" s="114">
        <v>8480</v>
      </c>
      <c r="I833" s="115">
        <v>9</v>
      </c>
      <c r="J833" s="115">
        <v>1</v>
      </c>
      <c r="K833" s="193">
        <v>8</v>
      </c>
      <c r="L833" s="26" t="s">
        <v>118</v>
      </c>
      <c r="M833" s="26">
        <v>23020</v>
      </c>
      <c r="N833" s="26">
        <v>3020</v>
      </c>
      <c r="O833" s="26">
        <v>7560</v>
      </c>
      <c r="Q833" s="29">
        <v>9</v>
      </c>
      <c r="R833" s="29">
        <v>1</v>
      </c>
      <c r="S833" s="76">
        <v>8</v>
      </c>
    </row>
    <row r="834" spans="3:19" ht="15" hidden="1" customHeight="1">
      <c r="C834" s="114">
        <v>919</v>
      </c>
      <c r="D834" s="114" t="s">
        <v>119</v>
      </c>
      <c r="E834" s="114">
        <v>27210</v>
      </c>
      <c r="F834" s="114">
        <v>3390</v>
      </c>
      <c r="G834" s="114">
        <v>8480</v>
      </c>
      <c r="I834" s="115">
        <v>9</v>
      </c>
      <c r="J834" s="115">
        <v>1</v>
      </c>
      <c r="K834" s="193">
        <v>9</v>
      </c>
      <c r="L834" s="26" t="s">
        <v>119</v>
      </c>
      <c r="M834" s="26">
        <v>24540</v>
      </c>
      <c r="N834" s="26">
        <v>3020</v>
      </c>
      <c r="O834" s="26">
        <v>7560</v>
      </c>
      <c r="Q834" s="29">
        <v>9</v>
      </c>
      <c r="R834" s="29">
        <v>1</v>
      </c>
      <c r="S834" s="76">
        <v>9</v>
      </c>
    </row>
    <row r="835" spans="3:19" ht="15" hidden="1" customHeight="1">
      <c r="C835" s="114">
        <v>9110</v>
      </c>
      <c r="D835" s="114" t="s">
        <v>120</v>
      </c>
      <c r="E835" s="114">
        <v>28930</v>
      </c>
      <c r="F835" s="114">
        <v>3390</v>
      </c>
      <c r="G835" s="114">
        <v>8480</v>
      </c>
      <c r="I835" s="115">
        <v>9</v>
      </c>
      <c r="J835" s="115">
        <v>1</v>
      </c>
      <c r="K835" s="193">
        <v>10</v>
      </c>
      <c r="L835" s="26" t="s">
        <v>120</v>
      </c>
      <c r="M835" s="26">
        <v>26070</v>
      </c>
      <c r="N835" s="26">
        <v>3020</v>
      </c>
      <c r="O835" s="26">
        <v>7560</v>
      </c>
      <c r="Q835" s="29">
        <v>9</v>
      </c>
      <c r="R835" s="29">
        <v>1</v>
      </c>
      <c r="S835" s="76">
        <v>10</v>
      </c>
    </row>
    <row r="836" spans="3:19" ht="15" hidden="1" customHeight="1">
      <c r="C836" s="114">
        <v>9111</v>
      </c>
      <c r="D836" s="114" t="s">
        <v>121</v>
      </c>
      <c r="E836" s="114">
        <v>30630</v>
      </c>
      <c r="F836" s="114">
        <v>3390</v>
      </c>
      <c r="G836" s="114">
        <v>8480</v>
      </c>
      <c r="I836" s="115">
        <v>9</v>
      </c>
      <c r="J836" s="115">
        <v>1</v>
      </c>
      <c r="K836" s="193">
        <v>11</v>
      </c>
      <c r="L836" s="26" t="s">
        <v>121</v>
      </c>
      <c r="M836" s="26">
        <v>27580</v>
      </c>
      <c r="N836" s="26">
        <v>3020</v>
      </c>
      <c r="O836" s="26">
        <v>7560</v>
      </c>
      <c r="Q836" s="29">
        <v>9</v>
      </c>
      <c r="R836" s="29">
        <v>1</v>
      </c>
      <c r="S836" s="76">
        <v>11</v>
      </c>
    </row>
    <row r="837" spans="3:19" ht="15" hidden="1" customHeight="1">
      <c r="C837" s="114">
        <v>9112</v>
      </c>
      <c r="D837" s="114" t="s">
        <v>122</v>
      </c>
      <c r="E837" s="114">
        <v>32340</v>
      </c>
      <c r="F837" s="114">
        <v>3390</v>
      </c>
      <c r="G837" s="114">
        <v>8480</v>
      </c>
      <c r="I837" s="115">
        <v>9</v>
      </c>
      <c r="J837" s="115">
        <v>1</v>
      </c>
      <c r="K837" s="193">
        <v>12</v>
      </c>
      <c r="L837" s="26" t="s">
        <v>122</v>
      </c>
      <c r="M837" s="26">
        <v>29100</v>
      </c>
      <c r="N837" s="26">
        <v>3020</v>
      </c>
      <c r="O837" s="26">
        <v>7560</v>
      </c>
      <c r="Q837" s="29">
        <v>9</v>
      </c>
      <c r="R837" s="29">
        <v>1</v>
      </c>
      <c r="S837" s="76">
        <v>12</v>
      </c>
    </row>
    <row r="838" spans="3:19" ht="15" hidden="1" customHeight="1">
      <c r="C838" s="114">
        <v>9113</v>
      </c>
      <c r="D838" s="114" t="s">
        <v>123</v>
      </c>
      <c r="E838" s="114">
        <v>34050</v>
      </c>
      <c r="F838" s="114">
        <v>3390</v>
      </c>
      <c r="G838" s="114">
        <v>8480</v>
      </c>
      <c r="I838" s="115">
        <v>9</v>
      </c>
      <c r="J838" s="115">
        <v>1</v>
      </c>
      <c r="K838" s="193">
        <v>13</v>
      </c>
      <c r="L838" s="26" t="s">
        <v>123</v>
      </c>
      <c r="M838" s="26">
        <v>30620</v>
      </c>
      <c r="N838" s="26">
        <v>3020</v>
      </c>
      <c r="O838" s="26">
        <v>7560</v>
      </c>
      <c r="Q838" s="29">
        <v>9</v>
      </c>
      <c r="R838" s="29">
        <v>1</v>
      </c>
      <c r="S838" s="76">
        <v>13</v>
      </c>
    </row>
    <row r="839" spans="3:19" ht="15" hidden="1" customHeight="1">
      <c r="C839" s="114">
        <v>9114</v>
      </c>
      <c r="D839" s="114" t="s">
        <v>124</v>
      </c>
      <c r="E839" s="114">
        <v>35750</v>
      </c>
      <c r="F839" s="114">
        <v>3390</v>
      </c>
      <c r="G839" s="114">
        <v>8480</v>
      </c>
      <c r="I839" s="115">
        <v>9</v>
      </c>
      <c r="J839" s="115">
        <v>1</v>
      </c>
      <c r="K839" s="193">
        <v>14</v>
      </c>
      <c r="L839" s="26" t="s">
        <v>124</v>
      </c>
      <c r="M839" s="26">
        <v>32140</v>
      </c>
      <c r="N839" s="26">
        <v>3020</v>
      </c>
      <c r="O839" s="26">
        <v>7560</v>
      </c>
      <c r="Q839" s="29">
        <v>9</v>
      </c>
      <c r="R839" s="29">
        <v>1</v>
      </c>
      <c r="S839" s="76">
        <v>14</v>
      </c>
    </row>
    <row r="840" spans="3:19" ht="15" hidden="1" customHeight="1">
      <c r="C840" s="114">
        <v>9115</v>
      </c>
      <c r="D840" s="114" t="s">
        <v>125</v>
      </c>
      <c r="E840" s="114">
        <v>37460</v>
      </c>
      <c r="F840" s="114">
        <v>3390</v>
      </c>
      <c r="G840" s="114">
        <v>8480</v>
      </c>
      <c r="I840" s="115">
        <v>9</v>
      </c>
      <c r="J840" s="115">
        <v>1</v>
      </c>
      <c r="K840" s="193">
        <v>15</v>
      </c>
      <c r="L840" s="26" t="s">
        <v>125</v>
      </c>
      <c r="M840" s="26">
        <v>33660</v>
      </c>
      <c r="N840" s="26">
        <v>3020</v>
      </c>
      <c r="O840" s="26">
        <v>7560</v>
      </c>
      <c r="Q840" s="29">
        <v>9</v>
      </c>
      <c r="R840" s="29">
        <v>1</v>
      </c>
      <c r="S840" s="76">
        <v>15</v>
      </c>
    </row>
    <row r="841" spans="3:19" ht="15" hidden="1" customHeight="1">
      <c r="C841" s="114">
        <v>9116</v>
      </c>
      <c r="D841" s="114" t="s">
        <v>126</v>
      </c>
      <c r="E841" s="114">
        <v>39170</v>
      </c>
      <c r="F841" s="114">
        <v>3390</v>
      </c>
      <c r="G841" s="114">
        <v>8480</v>
      </c>
      <c r="I841" s="115">
        <v>9</v>
      </c>
      <c r="J841" s="115">
        <v>1</v>
      </c>
      <c r="K841" s="193">
        <v>16</v>
      </c>
      <c r="L841" s="26" t="s">
        <v>126</v>
      </c>
      <c r="M841" s="26">
        <v>35180</v>
      </c>
      <c r="N841" s="26">
        <v>3020</v>
      </c>
      <c r="O841" s="26">
        <v>7560</v>
      </c>
      <c r="Q841" s="29">
        <v>9</v>
      </c>
      <c r="R841" s="29">
        <v>1</v>
      </c>
      <c r="S841" s="76">
        <v>16</v>
      </c>
    </row>
    <row r="842" spans="3:19" ht="15" hidden="1" customHeight="1">
      <c r="C842" s="114">
        <v>9117</v>
      </c>
      <c r="D842" s="114" t="s">
        <v>127</v>
      </c>
      <c r="E842" s="114">
        <v>40870</v>
      </c>
      <c r="F842" s="114">
        <v>3390</v>
      </c>
      <c r="G842" s="114">
        <v>8480</v>
      </c>
      <c r="I842" s="115">
        <v>9</v>
      </c>
      <c r="J842" s="115">
        <v>1</v>
      </c>
      <c r="K842" s="193">
        <v>17</v>
      </c>
      <c r="L842" s="26" t="s">
        <v>127</v>
      </c>
      <c r="M842" s="26">
        <v>36700</v>
      </c>
      <c r="N842" s="26">
        <v>3020</v>
      </c>
      <c r="O842" s="26">
        <v>7560</v>
      </c>
      <c r="Q842" s="29">
        <v>9</v>
      </c>
      <c r="R842" s="29">
        <v>1</v>
      </c>
      <c r="S842" s="76">
        <v>17</v>
      </c>
    </row>
    <row r="843" spans="3:19" ht="15" hidden="1" customHeight="1">
      <c r="C843" s="114">
        <v>9118</v>
      </c>
      <c r="D843" s="114" t="s">
        <v>128</v>
      </c>
      <c r="E843" s="114">
        <v>42580</v>
      </c>
      <c r="F843" s="114">
        <v>3390</v>
      </c>
      <c r="G843" s="114">
        <v>8480</v>
      </c>
      <c r="I843" s="115">
        <v>9</v>
      </c>
      <c r="J843" s="115">
        <v>1</v>
      </c>
      <c r="K843" s="193">
        <v>18</v>
      </c>
      <c r="L843" s="26" t="s">
        <v>128</v>
      </c>
      <c r="M843" s="26">
        <v>38210</v>
      </c>
      <c r="N843" s="26">
        <v>3020</v>
      </c>
      <c r="O843" s="26">
        <v>7560</v>
      </c>
      <c r="Q843" s="29">
        <v>9</v>
      </c>
      <c r="R843" s="29">
        <v>1</v>
      </c>
      <c r="S843" s="76">
        <v>18</v>
      </c>
    </row>
    <row r="844" spans="3:19" ht="15" hidden="1" customHeight="1">
      <c r="C844" s="114">
        <v>9119</v>
      </c>
      <c r="D844" s="114" t="s">
        <v>129</v>
      </c>
      <c r="E844" s="114">
        <v>44290</v>
      </c>
      <c r="F844" s="114">
        <v>3390</v>
      </c>
      <c r="G844" s="114">
        <v>8480</v>
      </c>
      <c r="I844" s="115">
        <v>9</v>
      </c>
      <c r="J844" s="115">
        <v>1</v>
      </c>
      <c r="K844" s="193">
        <v>19</v>
      </c>
      <c r="L844" s="26" t="s">
        <v>129</v>
      </c>
      <c r="M844" s="26">
        <v>39730</v>
      </c>
      <c r="N844" s="26">
        <v>3020</v>
      </c>
      <c r="O844" s="26">
        <v>7560</v>
      </c>
      <c r="Q844" s="29">
        <v>9</v>
      </c>
      <c r="R844" s="29">
        <v>1</v>
      </c>
      <c r="S844" s="76">
        <v>19</v>
      </c>
    </row>
    <row r="845" spans="3:19" ht="15" hidden="1" customHeight="1">
      <c r="C845" s="114">
        <v>9120</v>
      </c>
      <c r="D845" s="114" t="s">
        <v>130</v>
      </c>
      <c r="E845" s="114">
        <v>45990</v>
      </c>
      <c r="F845" s="114">
        <v>3390</v>
      </c>
      <c r="G845" s="114">
        <v>8480</v>
      </c>
      <c r="I845" s="115">
        <v>9</v>
      </c>
      <c r="J845" s="115">
        <v>1</v>
      </c>
      <c r="K845" s="193">
        <v>20</v>
      </c>
      <c r="L845" s="26" t="s">
        <v>130</v>
      </c>
      <c r="M845" s="26">
        <v>41250</v>
      </c>
      <c r="N845" s="26">
        <v>3020</v>
      </c>
      <c r="O845" s="26">
        <v>7560</v>
      </c>
      <c r="Q845" s="29">
        <v>9</v>
      </c>
      <c r="R845" s="29">
        <v>1</v>
      </c>
      <c r="S845" s="76">
        <v>20</v>
      </c>
    </row>
    <row r="846" spans="3:19" ht="15" hidden="1" customHeight="1">
      <c r="C846" s="114">
        <v>921</v>
      </c>
      <c r="D846" s="114" t="s">
        <v>111</v>
      </c>
      <c r="E846" s="114">
        <v>15730</v>
      </c>
      <c r="F846" s="114">
        <v>3920</v>
      </c>
      <c r="G846" s="114">
        <v>9800</v>
      </c>
      <c r="I846" s="115">
        <v>9</v>
      </c>
      <c r="J846" s="115">
        <v>2</v>
      </c>
      <c r="K846" s="193">
        <v>1</v>
      </c>
      <c r="L846" s="26" t="s">
        <v>111</v>
      </c>
      <c r="M846" s="26">
        <v>14370</v>
      </c>
      <c r="N846" s="26">
        <v>3500</v>
      </c>
      <c r="O846" s="26">
        <v>8750</v>
      </c>
      <c r="Q846" s="29">
        <v>9</v>
      </c>
      <c r="R846" s="29">
        <v>2</v>
      </c>
      <c r="S846" s="76">
        <v>1</v>
      </c>
    </row>
    <row r="847" spans="3:19" ht="15" hidden="1" customHeight="1">
      <c r="C847" s="114">
        <v>922</v>
      </c>
      <c r="D847" s="114" t="s">
        <v>112</v>
      </c>
      <c r="E847" s="114">
        <v>17750</v>
      </c>
      <c r="F847" s="114">
        <v>3920</v>
      </c>
      <c r="G847" s="114">
        <v>9800</v>
      </c>
      <c r="I847" s="115">
        <v>9</v>
      </c>
      <c r="J847" s="115">
        <v>2</v>
      </c>
      <c r="K847" s="193">
        <v>2</v>
      </c>
      <c r="L847" s="26" t="s">
        <v>112</v>
      </c>
      <c r="M847" s="26">
        <v>16160</v>
      </c>
      <c r="N847" s="26">
        <v>3500</v>
      </c>
      <c r="O847" s="26">
        <v>8750</v>
      </c>
      <c r="Q847" s="29">
        <v>9</v>
      </c>
      <c r="R847" s="29">
        <v>2</v>
      </c>
      <c r="S847" s="76">
        <v>2</v>
      </c>
    </row>
    <row r="848" spans="3:19" ht="15" hidden="1" customHeight="1">
      <c r="C848" s="114">
        <v>923</v>
      </c>
      <c r="D848" s="114" t="s">
        <v>113</v>
      </c>
      <c r="E848" s="114">
        <v>19780</v>
      </c>
      <c r="F848" s="114">
        <v>3920</v>
      </c>
      <c r="G848" s="114">
        <v>9800</v>
      </c>
      <c r="I848" s="115">
        <v>9</v>
      </c>
      <c r="J848" s="115">
        <v>2</v>
      </c>
      <c r="K848" s="193">
        <v>3</v>
      </c>
      <c r="L848" s="26" t="s">
        <v>113</v>
      </c>
      <c r="M848" s="26">
        <v>17960</v>
      </c>
      <c r="N848" s="26">
        <v>3500</v>
      </c>
      <c r="O848" s="26">
        <v>8750</v>
      </c>
      <c r="Q848" s="29">
        <v>9</v>
      </c>
      <c r="R848" s="29">
        <v>2</v>
      </c>
      <c r="S848" s="76">
        <v>3</v>
      </c>
    </row>
    <row r="849" spans="3:19" ht="15" hidden="1" customHeight="1">
      <c r="C849" s="114">
        <v>924</v>
      </c>
      <c r="D849" s="114" t="s">
        <v>114</v>
      </c>
      <c r="E849" s="114">
        <v>21800</v>
      </c>
      <c r="F849" s="114">
        <v>3920</v>
      </c>
      <c r="G849" s="114">
        <v>9800</v>
      </c>
      <c r="I849" s="115">
        <v>9</v>
      </c>
      <c r="J849" s="115">
        <v>2</v>
      </c>
      <c r="K849" s="193">
        <v>4</v>
      </c>
      <c r="L849" s="26" t="s">
        <v>114</v>
      </c>
      <c r="M849" s="26">
        <v>19750</v>
      </c>
      <c r="N849" s="26">
        <v>3500</v>
      </c>
      <c r="O849" s="26">
        <v>8750</v>
      </c>
      <c r="Q849" s="29">
        <v>9</v>
      </c>
      <c r="R849" s="29">
        <v>2</v>
      </c>
      <c r="S849" s="76">
        <v>4</v>
      </c>
    </row>
    <row r="850" spans="3:19" ht="15" hidden="1" customHeight="1">
      <c r="C850" s="114">
        <v>925</v>
      </c>
      <c r="D850" s="114" t="s">
        <v>115</v>
      </c>
      <c r="E850" s="114">
        <v>23820</v>
      </c>
      <c r="F850" s="114">
        <v>3920</v>
      </c>
      <c r="G850" s="114">
        <v>9800</v>
      </c>
      <c r="I850" s="115">
        <v>9</v>
      </c>
      <c r="J850" s="115">
        <v>2</v>
      </c>
      <c r="K850" s="193">
        <v>5</v>
      </c>
      <c r="L850" s="26" t="s">
        <v>115</v>
      </c>
      <c r="M850" s="26">
        <v>21550</v>
      </c>
      <c r="N850" s="26">
        <v>3500</v>
      </c>
      <c r="O850" s="26">
        <v>8750</v>
      </c>
      <c r="Q850" s="29">
        <v>9</v>
      </c>
      <c r="R850" s="29">
        <v>2</v>
      </c>
      <c r="S850" s="76">
        <v>5</v>
      </c>
    </row>
    <row r="851" spans="3:19" ht="15" hidden="1" customHeight="1">
      <c r="C851" s="114">
        <v>926</v>
      </c>
      <c r="D851" s="114" t="s">
        <v>116</v>
      </c>
      <c r="E851" s="114">
        <v>25840</v>
      </c>
      <c r="F851" s="114">
        <v>3920</v>
      </c>
      <c r="G851" s="114">
        <v>9800</v>
      </c>
      <c r="I851" s="115">
        <v>9</v>
      </c>
      <c r="J851" s="115">
        <v>2</v>
      </c>
      <c r="K851" s="193">
        <v>6</v>
      </c>
      <c r="L851" s="26" t="s">
        <v>116</v>
      </c>
      <c r="M851" s="26">
        <v>23340</v>
      </c>
      <c r="N851" s="26">
        <v>3500</v>
      </c>
      <c r="O851" s="26">
        <v>8750</v>
      </c>
      <c r="Q851" s="29">
        <v>9</v>
      </c>
      <c r="R851" s="29">
        <v>2</v>
      </c>
      <c r="S851" s="76">
        <v>6</v>
      </c>
    </row>
    <row r="852" spans="3:19" ht="15" hidden="1" customHeight="1">
      <c r="C852" s="114">
        <v>927</v>
      </c>
      <c r="D852" s="114" t="s">
        <v>117</v>
      </c>
      <c r="E852" s="114">
        <v>27870</v>
      </c>
      <c r="F852" s="114">
        <v>3920</v>
      </c>
      <c r="G852" s="114">
        <v>9800</v>
      </c>
      <c r="I852" s="115">
        <v>9</v>
      </c>
      <c r="J852" s="115">
        <v>2</v>
      </c>
      <c r="K852" s="193">
        <v>7</v>
      </c>
      <c r="L852" s="26" t="s">
        <v>117</v>
      </c>
      <c r="M852" s="26">
        <v>25130</v>
      </c>
      <c r="N852" s="26">
        <v>3500</v>
      </c>
      <c r="O852" s="26">
        <v>8750</v>
      </c>
      <c r="Q852" s="29">
        <v>9</v>
      </c>
      <c r="R852" s="29">
        <v>2</v>
      </c>
      <c r="S852" s="76">
        <v>7</v>
      </c>
    </row>
    <row r="853" spans="3:19" ht="15" hidden="1" customHeight="1">
      <c r="C853" s="114">
        <v>928</v>
      </c>
      <c r="D853" s="114" t="s">
        <v>118</v>
      </c>
      <c r="E853" s="114">
        <v>29890</v>
      </c>
      <c r="F853" s="114">
        <v>3920</v>
      </c>
      <c r="G853" s="114">
        <v>9800</v>
      </c>
      <c r="I853" s="115">
        <v>9</v>
      </c>
      <c r="J853" s="115">
        <v>2</v>
      </c>
      <c r="K853" s="193">
        <v>8</v>
      </c>
      <c r="L853" s="26" t="s">
        <v>118</v>
      </c>
      <c r="M853" s="26">
        <v>26930</v>
      </c>
      <c r="N853" s="26">
        <v>3500</v>
      </c>
      <c r="O853" s="26">
        <v>8750</v>
      </c>
      <c r="Q853" s="29">
        <v>9</v>
      </c>
      <c r="R853" s="29">
        <v>2</v>
      </c>
      <c r="S853" s="76">
        <v>8</v>
      </c>
    </row>
    <row r="854" spans="3:19" ht="15" hidden="1" customHeight="1">
      <c r="C854" s="114">
        <v>929</v>
      </c>
      <c r="D854" s="114" t="s">
        <v>119</v>
      </c>
      <c r="E854" s="114">
        <v>31910</v>
      </c>
      <c r="F854" s="114">
        <v>3920</v>
      </c>
      <c r="G854" s="114">
        <v>9800</v>
      </c>
      <c r="I854" s="115">
        <v>9</v>
      </c>
      <c r="J854" s="115">
        <v>2</v>
      </c>
      <c r="K854" s="193">
        <v>9</v>
      </c>
      <c r="L854" s="26" t="s">
        <v>119</v>
      </c>
      <c r="M854" s="26">
        <v>28720</v>
      </c>
      <c r="N854" s="26">
        <v>3500</v>
      </c>
      <c r="O854" s="26">
        <v>8750</v>
      </c>
      <c r="Q854" s="29">
        <v>9</v>
      </c>
      <c r="R854" s="29">
        <v>2</v>
      </c>
      <c r="S854" s="76">
        <v>9</v>
      </c>
    </row>
    <row r="855" spans="3:19" ht="15" hidden="1" customHeight="1">
      <c r="C855" s="114">
        <v>9210</v>
      </c>
      <c r="D855" s="114" t="s">
        <v>120</v>
      </c>
      <c r="E855" s="114">
        <v>33930</v>
      </c>
      <c r="F855" s="114">
        <v>3920</v>
      </c>
      <c r="G855" s="114">
        <v>9800</v>
      </c>
      <c r="I855" s="115">
        <v>9</v>
      </c>
      <c r="J855" s="115">
        <v>2</v>
      </c>
      <c r="K855" s="193">
        <v>10</v>
      </c>
      <c r="L855" s="26" t="s">
        <v>120</v>
      </c>
      <c r="M855" s="26">
        <v>30520</v>
      </c>
      <c r="N855" s="26">
        <v>3500</v>
      </c>
      <c r="O855" s="26">
        <v>8750</v>
      </c>
      <c r="Q855" s="29">
        <v>9</v>
      </c>
      <c r="R855" s="29">
        <v>2</v>
      </c>
      <c r="S855" s="76">
        <v>10</v>
      </c>
    </row>
    <row r="856" spans="3:19" ht="15" hidden="1" customHeight="1">
      <c r="C856" s="114">
        <v>9211</v>
      </c>
      <c r="D856" s="114" t="s">
        <v>121</v>
      </c>
      <c r="E856" s="114">
        <v>35910</v>
      </c>
      <c r="F856" s="114">
        <v>3920</v>
      </c>
      <c r="G856" s="114">
        <v>9800</v>
      </c>
      <c r="I856" s="115">
        <v>9</v>
      </c>
      <c r="J856" s="115">
        <v>2</v>
      </c>
      <c r="K856" s="193">
        <v>11</v>
      </c>
      <c r="L856" s="26" t="s">
        <v>121</v>
      </c>
      <c r="M856" s="26">
        <v>32280</v>
      </c>
      <c r="N856" s="26">
        <v>3500</v>
      </c>
      <c r="O856" s="26">
        <v>8750</v>
      </c>
      <c r="Q856" s="29">
        <v>9</v>
      </c>
      <c r="R856" s="29">
        <v>2</v>
      </c>
      <c r="S856" s="76">
        <v>11</v>
      </c>
    </row>
    <row r="857" spans="3:19" ht="15" hidden="1" customHeight="1">
      <c r="C857" s="114">
        <v>9212</v>
      </c>
      <c r="D857" s="114" t="s">
        <v>122</v>
      </c>
      <c r="E857" s="114">
        <v>37900</v>
      </c>
      <c r="F857" s="114">
        <v>3920</v>
      </c>
      <c r="G857" s="114">
        <v>9800</v>
      </c>
      <c r="I857" s="115">
        <v>9</v>
      </c>
      <c r="J857" s="115">
        <v>2</v>
      </c>
      <c r="K857" s="193">
        <v>12</v>
      </c>
      <c r="L857" s="26" t="s">
        <v>122</v>
      </c>
      <c r="M857" s="26">
        <v>34050</v>
      </c>
      <c r="N857" s="26">
        <v>3500</v>
      </c>
      <c r="O857" s="26">
        <v>8750</v>
      </c>
      <c r="Q857" s="29">
        <v>9</v>
      </c>
      <c r="R857" s="29">
        <v>2</v>
      </c>
      <c r="S857" s="76">
        <v>12</v>
      </c>
    </row>
    <row r="858" spans="3:19" ht="15" hidden="1" customHeight="1">
      <c r="C858" s="114">
        <v>9213</v>
      </c>
      <c r="D858" s="114" t="s">
        <v>123</v>
      </c>
      <c r="E858" s="114">
        <v>39880</v>
      </c>
      <c r="F858" s="114">
        <v>3920</v>
      </c>
      <c r="G858" s="114">
        <v>9800</v>
      </c>
      <c r="I858" s="115">
        <v>9</v>
      </c>
      <c r="J858" s="115">
        <v>2</v>
      </c>
      <c r="K858" s="193">
        <v>13</v>
      </c>
      <c r="L858" s="26" t="s">
        <v>123</v>
      </c>
      <c r="M858" s="26">
        <v>35820</v>
      </c>
      <c r="N858" s="26">
        <v>3500</v>
      </c>
      <c r="O858" s="26">
        <v>8750</v>
      </c>
      <c r="Q858" s="29">
        <v>9</v>
      </c>
      <c r="R858" s="29">
        <v>2</v>
      </c>
      <c r="S858" s="76">
        <v>13</v>
      </c>
    </row>
    <row r="859" spans="3:19" ht="15" hidden="1" customHeight="1">
      <c r="C859" s="114">
        <v>9214</v>
      </c>
      <c r="D859" s="114" t="s">
        <v>124</v>
      </c>
      <c r="E859" s="114">
        <v>41860</v>
      </c>
      <c r="F859" s="114">
        <v>3920</v>
      </c>
      <c r="G859" s="114">
        <v>9800</v>
      </c>
      <c r="I859" s="115">
        <v>9</v>
      </c>
      <c r="J859" s="115">
        <v>2</v>
      </c>
      <c r="K859" s="193">
        <v>14</v>
      </c>
      <c r="L859" s="26" t="s">
        <v>124</v>
      </c>
      <c r="M859" s="26">
        <v>37580</v>
      </c>
      <c r="N859" s="26">
        <v>3500</v>
      </c>
      <c r="O859" s="26">
        <v>8750</v>
      </c>
      <c r="Q859" s="29">
        <v>9</v>
      </c>
      <c r="R859" s="29">
        <v>2</v>
      </c>
      <c r="S859" s="76">
        <v>14</v>
      </c>
    </row>
    <row r="860" spans="3:19" ht="15" hidden="1" customHeight="1">
      <c r="C860" s="114">
        <v>9215</v>
      </c>
      <c r="D860" s="114" t="s">
        <v>125</v>
      </c>
      <c r="E860" s="114">
        <v>43840</v>
      </c>
      <c r="F860" s="114">
        <v>3920</v>
      </c>
      <c r="G860" s="114">
        <v>9800</v>
      </c>
      <c r="I860" s="115">
        <v>9</v>
      </c>
      <c r="J860" s="115">
        <v>2</v>
      </c>
      <c r="K860" s="193">
        <v>15</v>
      </c>
      <c r="L860" s="26" t="s">
        <v>125</v>
      </c>
      <c r="M860" s="26">
        <v>39350</v>
      </c>
      <c r="N860" s="26">
        <v>3500</v>
      </c>
      <c r="O860" s="26">
        <v>8750</v>
      </c>
      <c r="Q860" s="29">
        <v>9</v>
      </c>
      <c r="R860" s="29">
        <v>2</v>
      </c>
      <c r="S860" s="76">
        <v>15</v>
      </c>
    </row>
    <row r="861" spans="3:19" ht="15" hidden="1" customHeight="1">
      <c r="C861" s="114">
        <v>9216</v>
      </c>
      <c r="D861" s="114" t="s">
        <v>126</v>
      </c>
      <c r="E861" s="114">
        <v>45820</v>
      </c>
      <c r="F861" s="114">
        <v>3920</v>
      </c>
      <c r="G861" s="114">
        <v>9800</v>
      </c>
      <c r="I861" s="115">
        <v>9</v>
      </c>
      <c r="J861" s="115">
        <v>2</v>
      </c>
      <c r="K861" s="193">
        <v>16</v>
      </c>
      <c r="L861" s="26" t="s">
        <v>126</v>
      </c>
      <c r="M861" s="26">
        <v>41120</v>
      </c>
      <c r="N861" s="26">
        <v>3500</v>
      </c>
      <c r="O861" s="26">
        <v>8750</v>
      </c>
      <c r="Q861" s="29">
        <v>9</v>
      </c>
      <c r="R861" s="29">
        <v>2</v>
      </c>
      <c r="S861" s="76">
        <v>16</v>
      </c>
    </row>
    <row r="862" spans="3:19" ht="15" hidden="1" customHeight="1">
      <c r="C862" s="114">
        <v>9217</v>
      </c>
      <c r="D862" s="114" t="s">
        <v>127</v>
      </c>
      <c r="E862" s="114">
        <v>47800</v>
      </c>
      <c r="F862" s="114">
        <v>3920</v>
      </c>
      <c r="G862" s="114">
        <v>9800</v>
      </c>
      <c r="I862" s="115">
        <v>9</v>
      </c>
      <c r="J862" s="115">
        <v>2</v>
      </c>
      <c r="K862" s="193">
        <v>17</v>
      </c>
      <c r="L862" s="26" t="s">
        <v>127</v>
      </c>
      <c r="M862" s="26">
        <v>42880</v>
      </c>
      <c r="N862" s="26">
        <v>3500</v>
      </c>
      <c r="O862" s="26">
        <v>8750</v>
      </c>
      <c r="Q862" s="29">
        <v>9</v>
      </c>
      <c r="R862" s="29">
        <v>2</v>
      </c>
      <c r="S862" s="76">
        <v>17</v>
      </c>
    </row>
    <row r="863" spans="3:19" ht="15" hidden="1" customHeight="1">
      <c r="C863" s="114">
        <v>9218</v>
      </c>
      <c r="D863" s="114" t="s">
        <v>128</v>
      </c>
      <c r="E863" s="114">
        <v>49780</v>
      </c>
      <c r="F863" s="114">
        <v>3920</v>
      </c>
      <c r="G863" s="114">
        <v>9800</v>
      </c>
      <c r="I863" s="115">
        <v>9</v>
      </c>
      <c r="J863" s="115">
        <v>2</v>
      </c>
      <c r="K863" s="193">
        <v>18</v>
      </c>
      <c r="L863" s="26" t="s">
        <v>128</v>
      </c>
      <c r="M863" s="26">
        <v>44650</v>
      </c>
      <c r="N863" s="26">
        <v>3500</v>
      </c>
      <c r="O863" s="26">
        <v>8750</v>
      </c>
      <c r="Q863" s="29">
        <v>9</v>
      </c>
      <c r="R863" s="29">
        <v>2</v>
      </c>
      <c r="S863" s="76">
        <v>18</v>
      </c>
    </row>
    <row r="864" spans="3:19" ht="15" hidden="1" customHeight="1">
      <c r="C864" s="114">
        <v>9219</v>
      </c>
      <c r="D864" s="114" t="s">
        <v>129</v>
      </c>
      <c r="E864" s="114">
        <v>51760</v>
      </c>
      <c r="F864" s="114">
        <v>3920</v>
      </c>
      <c r="G864" s="114">
        <v>9800</v>
      </c>
      <c r="I864" s="115">
        <v>9</v>
      </c>
      <c r="J864" s="115">
        <v>2</v>
      </c>
      <c r="K864" s="193">
        <v>19</v>
      </c>
      <c r="L864" s="26" t="s">
        <v>129</v>
      </c>
      <c r="M864" s="26">
        <v>46410</v>
      </c>
      <c r="N864" s="26">
        <v>3500</v>
      </c>
      <c r="O864" s="26">
        <v>8750</v>
      </c>
      <c r="Q864" s="29">
        <v>9</v>
      </c>
      <c r="R864" s="29">
        <v>2</v>
      </c>
      <c r="S864" s="76">
        <v>19</v>
      </c>
    </row>
    <row r="865" spans="3:19" ht="15" hidden="1" customHeight="1">
      <c r="C865" s="114">
        <v>9220</v>
      </c>
      <c r="D865" s="114" t="s">
        <v>130</v>
      </c>
      <c r="E865" s="114">
        <v>53740</v>
      </c>
      <c r="F865" s="114">
        <v>3920</v>
      </c>
      <c r="G865" s="114">
        <v>9800</v>
      </c>
      <c r="I865" s="115">
        <v>9</v>
      </c>
      <c r="J865" s="115">
        <v>2</v>
      </c>
      <c r="K865" s="193">
        <v>20</v>
      </c>
      <c r="L865" s="26" t="s">
        <v>130</v>
      </c>
      <c r="M865" s="26">
        <v>48180</v>
      </c>
      <c r="N865" s="26">
        <v>3500</v>
      </c>
      <c r="O865" s="26">
        <v>8750</v>
      </c>
      <c r="Q865" s="29">
        <v>9</v>
      </c>
      <c r="R865" s="29">
        <v>2</v>
      </c>
      <c r="S865" s="76">
        <v>20</v>
      </c>
    </row>
    <row r="866" spans="3:19" ht="15" hidden="1" customHeight="1">
      <c r="C866" s="114">
        <v>931</v>
      </c>
      <c r="D866" s="114" t="s">
        <v>111</v>
      </c>
      <c r="E866" s="114">
        <v>20470</v>
      </c>
      <c r="F866" s="114">
        <v>5350</v>
      </c>
      <c r="G866" s="114">
        <v>13380</v>
      </c>
      <c r="I866" s="115">
        <v>9</v>
      </c>
      <c r="J866" s="115">
        <v>3</v>
      </c>
      <c r="K866" s="193">
        <v>1</v>
      </c>
      <c r="L866" s="26" t="s">
        <v>111</v>
      </c>
      <c r="M866" s="26">
        <v>18430</v>
      </c>
      <c r="N866" s="26">
        <v>4660</v>
      </c>
      <c r="O866" s="26">
        <v>11650</v>
      </c>
      <c r="Q866" s="29">
        <v>9</v>
      </c>
      <c r="R866" s="29">
        <v>3</v>
      </c>
      <c r="S866" s="76">
        <v>1</v>
      </c>
    </row>
    <row r="867" spans="3:19" ht="15" hidden="1" customHeight="1">
      <c r="C867" s="114">
        <v>932</v>
      </c>
      <c r="D867" s="114" t="s">
        <v>112</v>
      </c>
      <c r="E867" s="114">
        <v>23290</v>
      </c>
      <c r="F867" s="114">
        <v>5350</v>
      </c>
      <c r="G867" s="114">
        <v>13380</v>
      </c>
      <c r="I867" s="115">
        <v>9</v>
      </c>
      <c r="J867" s="115">
        <v>3</v>
      </c>
      <c r="K867" s="193">
        <v>2</v>
      </c>
      <c r="L867" s="26" t="s">
        <v>112</v>
      </c>
      <c r="M867" s="26">
        <v>20870</v>
      </c>
      <c r="N867" s="26">
        <v>4660</v>
      </c>
      <c r="O867" s="26">
        <v>11650</v>
      </c>
      <c r="Q867" s="29">
        <v>9</v>
      </c>
      <c r="R867" s="29">
        <v>3</v>
      </c>
      <c r="S867" s="76">
        <v>2</v>
      </c>
    </row>
    <row r="868" spans="3:19" ht="15" hidden="1" customHeight="1">
      <c r="C868" s="114">
        <v>933</v>
      </c>
      <c r="D868" s="114" t="s">
        <v>113</v>
      </c>
      <c r="E868" s="114">
        <v>26110</v>
      </c>
      <c r="F868" s="114">
        <v>5350</v>
      </c>
      <c r="G868" s="114">
        <v>13380</v>
      </c>
      <c r="I868" s="115">
        <v>9</v>
      </c>
      <c r="J868" s="115">
        <v>3</v>
      </c>
      <c r="K868" s="193">
        <v>3</v>
      </c>
      <c r="L868" s="26" t="s">
        <v>113</v>
      </c>
      <c r="M868" s="26">
        <v>23320</v>
      </c>
      <c r="N868" s="26">
        <v>4660</v>
      </c>
      <c r="O868" s="26">
        <v>11650</v>
      </c>
      <c r="Q868" s="29">
        <v>9</v>
      </c>
      <c r="R868" s="29">
        <v>3</v>
      </c>
      <c r="S868" s="76">
        <v>3</v>
      </c>
    </row>
    <row r="869" spans="3:19" ht="15" hidden="1" customHeight="1">
      <c r="C869" s="114">
        <v>934</v>
      </c>
      <c r="D869" s="114" t="s">
        <v>114</v>
      </c>
      <c r="E869" s="114">
        <v>28930</v>
      </c>
      <c r="F869" s="114">
        <v>5350</v>
      </c>
      <c r="G869" s="114">
        <v>13380</v>
      </c>
      <c r="I869" s="115">
        <v>9</v>
      </c>
      <c r="J869" s="115">
        <v>3</v>
      </c>
      <c r="K869" s="193">
        <v>4</v>
      </c>
      <c r="L869" s="26" t="s">
        <v>114</v>
      </c>
      <c r="M869" s="26">
        <v>25760</v>
      </c>
      <c r="N869" s="26">
        <v>4660</v>
      </c>
      <c r="O869" s="26">
        <v>11650</v>
      </c>
      <c r="Q869" s="29">
        <v>9</v>
      </c>
      <c r="R869" s="29">
        <v>3</v>
      </c>
      <c r="S869" s="76">
        <v>4</v>
      </c>
    </row>
    <row r="870" spans="3:19" ht="15" hidden="1" customHeight="1">
      <c r="C870" s="114">
        <v>935</v>
      </c>
      <c r="D870" s="114" t="s">
        <v>115</v>
      </c>
      <c r="E870" s="114">
        <v>31750</v>
      </c>
      <c r="F870" s="114">
        <v>5350</v>
      </c>
      <c r="G870" s="114">
        <v>13380</v>
      </c>
      <c r="I870" s="115">
        <v>9</v>
      </c>
      <c r="J870" s="115">
        <v>3</v>
      </c>
      <c r="K870" s="193">
        <v>5</v>
      </c>
      <c r="L870" s="26" t="s">
        <v>115</v>
      </c>
      <c r="M870" s="26">
        <v>28210</v>
      </c>
      <c r="N870" s="26">
        <v>4660</v>
      </c>
      <c r="O870" s="26">
        <v>11650</v>
      </c>
      <c r="Q870" s="29">
        <v>9</v>
      </c>
      <c r="R870" s="29">
        <v>3</v>
      </c>
      <c r="S870" s="76">
        <v>5</v>
      </c>
    </row>
    <row r="871" spans="3:19" ht="15" hidden="1" customHeight="1">
      <c r="C871" s="114">
        <v>936</v>
      </c>
      <c r="D871" s="114" t="s">
        <v>116</v>
      </c>
      <c r="E871" s="114">
        <v>34580</v>
      </c>
      <c r="F871" s="114">
        <v>5350</v>
      </c>
      <c r="G871" s="114">
        <v>13380</v>
      </c>
      <c r="I871" s="115">
        <v>9</v>
      </c>
      <c r="J871" s="115">
        <v>3</v>
      </c>
      <c r="K871" s="193">
        <v>6</v>
      </c>
      <c r="L871" s="26" t="s">
        <v>116</v>
      </c>
      <c r="M871" s="26">
        <v>30650</v>
      </c>
      <c r="N871" s="26">
        <v>4660</v>
      </c>
      <c r="O871" s="26">
        <v>11650</v>
      </c>
      <c r="Q871" s="29">
        <v>9</v>
      </c>
      <c r="R871" s="29">
        <v>3</v>
      </c>
      <c r="S871" s="76">
        <v>6</v>
      </c>
    </row>
    <row r="872" spans="3:19" ht="15" hidden="1" customHeight="1">
      <c r="C872" s="114">
        <v>937</v>
      </c>
      <c r="D872" s="114" t="s">
        <v>117</v>
      </c>
      <c r="E872" s="114">
        <v>37400</v>
      </c>
      <c r="F872" s="114">
        <v>5350</v>
      </c>
      <c r="G872" s="114">
        <v>13380</v>
      </c>
      <c r="I872" s="115">
        <v>9</v>
      </c>
      <c r="J872" s="115">
        <v>3</v>
      </c>
      <c r="K872" s="193">
        <v>7</v>
      </c>
      <c r="L872" s="26" t="s">
        <v>117</v>
      </c>
      <c r="M872" s="26">
        <v>33090</v>
      </c>
      <c r="N872" s="26">
        <v>4660</v>
      </c>
      <c r="O872" s="26">
        <v>11650</v>
      </c>
      <c r="Q872" s="29">
        <v>9</v>
      </c>
      <c r="R872" s="29">
        <v>3</v>
      </c>
      <c r="S872" s="76">
        <v>7</v>
      </c>
    </row>
    <row r="873" spans="3:19" ht="15" hidden="1" customHeight="1">
      <c r="C873" s="114">
        <v>938</v>
      </c>
      <c r="D873" s="114" t="s">
        <v>118</v>
      </c>
      <c r="E873" s="114">
        <v>40220</v>
      </c>
      <c r="F873" s="114">
        <v>5350</v>
      </c>
      <c r="G873" s="114">
        <v>13380</v>
      </c>
      <c r="I873" s="115">
        <v>9</v>
      </c>
      <c r="J873" s="115">
        <v>3</v>
      </c>
      <c r="K873" s="193">
        <v>8</v>
      </c>
      <c r="L873" s="26" t="s">
        <v>118</v>
      </c>
      <c r="M873" s="26">
        <v>35540</v>
      </c>
      <c r="N873" s="26">
        <v>4660</v>
      </c>
      <c r="O873" s="26">
        <v>11650</v>
      </c>
      <c r="Q873" s="29">
        <v>9</v>
      </c>
      <c r="R873" s="29">
        <v>3</v>
      </c>
      <c r="S873" s="76">
        <v>8</v>
      </c>
    </row>
    <row r="874" spans="3:19" ht="15" hidden="1" customHeight="1">
      <c r="C874" s="114">
        <v>939</v>
      </c>
      <c r="D874" s="114" t="s">
        <v>119</v>
      </c>
      <c r="E874" s="114">
        <v>43040</v>
      </c>
      <c r="F874" s="114">
        <v>5350</v>
      </c>
      <c r="G874" s="114">
        <v>13380</v>
      </c>
      <c r="I874" s="115">
        <v>9</v>
      </c>
      <c r="J874" s="115">
        <v>3</v>
      </c>
      <c r="K874" s="193">
        <v>9</v>
      </c>
      <c r="L874" s="26" t="s">
        <v>119</v>
      </c>
      <c r="M874" s="26">
        <v>37980</v>
      </c>
      <c r="N874" s="26">
        <v>4660</v>
      </c>
      <c r="O874" s="26">
        <v>11650</v>
      </c>
      <c r="Q874" s="29">
        <v>9</v>
      </c>
      <c r="R874" s="29">
        <v>3</v>
      </c>
      <c r="S874" s="76">
        <v>9</v>
      </c>
    </row>
    <row r="875" spans="3:19" ht="15" hidden="1" customHeight="1">
      <c r="C875" s="114">
        <v>9310</v>
      </c>
      <c r="D875" s="114" t="s">
        <v>120</v>
      </c>
      <c r="E875" s="114">
        <v>45860</v>
      </c>
      <c r="F875" s="114">
        <v>5350</v>
      </c>
      <c r="G875" s="114">
        <v>13380</v>
      </c>
      <c r="I875" s="115">
        <v>9</v>
      </c>
      <c r="J875" s="115">
        <v>3</v>
      </c>
      <c r="K875" s="193">
        <v>10</v>
      </c>
      <c r="L875" s="26" t="s">
        <v>120</v>
      </c>
      <c r="M875" s="26">
        <v>40430</v>
      </c>
      <c r="N875" s="26">
        <v>4660</v>
      </c>
      <c r="O875" s="26">
        <v>11650</v>
      </c>
      <c r="Q875" s="29">
        <v>9</v>
      </c>
      <c r="R875" s="29">
        <v>3</v>
      </c>
      <c r="S875" s="76">
        <v>10</v>
      </c>
    </row>
    <row r="876" spans="3:19" ht="15" hidden="1" customHeight="1">
      <c r="C876" s="114">
        <v>9311</v>
      </c>
      <c r="D876" s="114" t="s">
        <v>121</v>
      </c>
      <c r="E876" s="114">
        <v>48580</v>
      </c>
      <c r="F876" s="114">
        <v>5350</v>
      </c>
      <c r="G876" s="114">
        <v>13380</v>
      </c>
      <c r="I876" s="115">
        <v>9</v>
      </c>
      <c r="J876" s="115">
        <v>3</v>
      </c>
      <c r="K876" s="193">
        <v>11</v>
      </c>
      <c r="L876" s="26" t="s">
        <v>121</v>
      </c>
      <c r="M876" s="26">
        <v>42790</v>
      </c>
      <c r="N876" s="26">
        <v>4660</v>
      </c>
      <c r="O876" s="26">
        <v>11650</v>
      </c>
      <c r="Q876" s="29">
        <v>9</v>
      </c>
      <c r="R876" s="29">
        <v>3</v>
      </c>
      <c r="S876" s="76">
        <v>11</v>
      </c>
    </row>
    <row r="877" spans="3:19" ht="15" hidden="1" customHeight="1">
      <c r="C877" s="114">
        <v>9312</v>
      </c>
      <c r="D877" s="114" t="s">
        <v>122</v>
      </c>
      <c r="E877" s="114">
        <v>51300</v>
      </c>
      <c r="F877" s="114">
        <v>5350</v>
      </c>
      <c r="G877" s="114">
        <v>13380</v>
      </c>
      <c r="I877" s="115">
        <v>9</v>
      </c>
      <c r="J877" s="115">
        <v>3</v>
      </c>
      <c r="K877" s="193">
        <v>12</v>
      </c>
      <c r="L877" s="26" t="s">
        <v>122</v>
      </c>
      <c r="M877" s="26">
        <v>45160</v>
      </c>
      <c r="N877" s="26">
        <v>4660</v>
      </c>
      <c r="O877" s="26">
        <v>11650</v>
      </c>
      <c r="Q877" s="29">
        <v>9</v>
      </c>
      <c r="R877" s="29">
        <v>3</v>
      </c>
      <c r="S877" s="76">
        <v>12</v>
      </c>
    </row>
    <row r="878" spans="3:19" ht="15" hidden="1" customHeight="1">
      <c r="C878" s="114">
        <v>9313</v>
      </c>
      <c r="D878" s="114" t="s">
        <v>123</v>
      </c>
      <c r="E878" s="114">
        <v>54020</v>
      </c>
      <c r="F878" s="114">
        <v>5350</v>
      </c>
      <c r="G878" s="114">
        <v>13380</v>
      </c>
      <c r="I878" s="115">
        <v>9</v>
      </c>
      <c r="J878" s="115">
        <v>3</v>
      </c>
      <c r="K878" s="193">
        <v>13</v>
      </c>
      <c r="L878" s="26" t="s">
        <v>123</v>
      </c>
      <c r="M878" s="26">
        <v>47520</v>
      </c>
      <c r="N878" s="26">
        <v>4660</v>
      </c>
      <c r="O878" s="26">
        <v>11650</v>
      </c>
      <c r="Q878" s="29">
        <v>9</v>
      </c>
      <c r="R878" s="29">
        <v>3</v>
      </c>
      <c r="S878" s="76">
        <v>13</v>
      </c>
    </row>
    <row r="879" spans="3:19" ht="15" hidden="1" customHeight="1">
      <c r="C879" s="114">
        <v>9314</v>
      </c>
      <c r="D879" s="114" t="s">
        <v>124</v>
      </c>
      <c r="E879" s="114">
        <v>56740</v>
      </c>
      <c r="F879" s="114">
        <v>5350</v>
      </c>
      <c r="G879" s="114">
        <v>13380</v>
      </c>
      <c r="I879" s="115">
        <v>9</v>
      </c>
      <c r="J879" s="115">
        <v>3</v>
      </c>
      <c r="K879" s="193">
        <v>14</v>
      </c>
      <c r="L879" s="26" t="s">
        <v>124</v>
      </c>
      <c r="M879" s="26">
        <v>49890</v>
      </c>
      <c r="N879" s="26">
        <v>4660</v>
      </c>
      <c r="O879" s="26">
        <v>11650</v>
      </c>
      <c r="Q879" s="29">
        <v>9</v>
      </c>
      <c r="R879" s="29">
        <v>3</v>
      </c>
      <c r="S879" s="76">
        <v>14</v>
      </c>
    </row>
    <row r="880" spans="3:19" ht="15" hidden="1" customHeight="1">
      <c r="C880" s="114">
        <v>9315</v>
      </c>
      <c r="D880" s="114" t="s">
        <v>125</v>
      </c>
      <c r="E880" s="114">
        <v>59460</v>
      </c>
      <c r="F880" s="114">
        <v>5350</v>
      </c>
      <c r="G880" s="114">
        <v>13380</v>
      </c>
      <c r="I880" s="115">
        <v>9</v>
      </c>
      <c r="J880" s="115">
        <v>3</v>
      </c>
      <c r="K880" s="193">
        <v>15</v>
      </c>
      <c r="L880" s="26" t="s">
        <v>125</v>
      </c>
      <c r="M880" s="26">
        <v>52260</v>
      </c>
      <c r="N880" s="26">
        <v>4660</v>
      </c>
      <c r="O880" s="26">
        <v>11650</v>
      </c>
      <c r="Q880" s="29">
        <v>9</v>
      </c>
      <c r="R880" s="29">
        <v>3</v>
      </c>
      <c r="S880" s="76">
        <v>15</v>
      </c>
    </row>
    <row r="881" spans="3:19" ht="15" hidden="1" customHeight="1">
      <c r="C881" s="114">
        <v>9316</v>
      </c>
      <c r="D881" s="114" t="s">
        <v>126</v>
      </c>
      <c r="E881" s="114">
        <v>62180</v>
      </c>
      <c r="F881" s="114">
        <v>5350</v>
      </c>
      <c r="G881" s="114">
        <v>13380</v>
      </c>
      <c r="I881" s="115">
        <v>9</v>
      </c>
      <c r="J881" s="115">
        <v>3</v>
      </c>
      <c r="K881" s="193">
        <v>16</v>
      </c>
      <c r="L881" s="26" t="s">
        <v>126</v>
      </c>
      <c r="M881" s="26">
        <v>54620</v>
      </c>
      <c r="N881" s="26">
        <v>4660</v>
      </c>
      <c r="O881" s="26">
        <v>11650</v>
      </c>
      <c r="Q881" s="29">
        <v>9</v>
      </c>
      <c r="R881" s="29">
        <v>3</v>
      </c>
      <c r="S881" s="76">
        <v>16</v>
      </c>
    </row>
    <row r="882" spans="3:19" ht="15" hidden="1" customHeight="1">
      <c r="C882" s="114">
        <v>9317</v>
      </c>
      <c r="D882" s="114" t="s">
        <v>127</v>
      </c>
      <c r="E882" s="114">
        <v>64900</v>
      </c>
      <c r="F882" s="114">
        <v>5350</v>
      </c>
      <c r="G882" s="114">
        <v>13380</v>
      </c>
      <c r="I882" s="115">
        <v>9</v>
      </c>
      <c r="J882" s="115">
        <v>3</v>
      </c>
      <c r="K882" s="193">
        <v>17</v>
      </c>
      <c r="L882" s="26" t="s">
        <v>127</v>
      </c>
      <c r="M882" s="26">
        <v>56990</v>
      </c>
      <c r="N882" s="26">
        <v>4660</v>
      </c>
      <c r="O882" s="26">
        <v>11650</v>
      </c>
      <c r="Q882" s="29">
        <v>9</v>
      </c>
      <c r="R882" s="29">
        <v>3</v>
      </c>
      <c r="S882" s="76">
        <v>17</v>
      </c>
    </row>
    <row r="883" spans="3:19" ht="15" hidden="1" customHeight="1">
      <c r="C883" s="114">
        <v>9318</v>
      </c>
      <c r="D883" s="114" t="s">
        <v>128</v>
      </c>
      <c r="E883" s="114">
        <v>67620</v>
      </c>
      <c r="F883" s="114">
        <v>5350</v>
      </c>
      <c r="G883" s="114">
        <v>13380</v>
      </c>
      <c r="I883" s="115">
        <v>9</v>
      </c>
      <c r="J883" s="115">
        <v>3</v>
      </c>
      <c r="K883" s="193">
        <v>18</v>
      </c>
      <c r="L883" s="26" t="s">
        <v>128</v>
      </c>
      <c r="M883" s="26">
        <v>59360</v>
      </c>
      <c r="N883" s="26">
        <v>4660</v>
      </c>
      <c r="O883" s="26">
        <v>11650</v>
      </c>
      <c r="Q883" s="29">
        <v>9</v>
      </c>
      <c r="R883" s="29">
        <v>3</v>
      </c>
      <c r="S883" s="76">
        <v>18</v>
      </c>
    </row>
    <row r="884" spans="3:19" ht="15" hidden="1" customHeight="1">
      <c r="C884" s="114">
        <v>9319</v>
      </c>
      <c r="D884" s="114" t="s">
        <v>129</v>
      </c>
      <c r="E884" s="114">
        <v>70340</v>
      </c>
      <c r="F884" s="114">
        <v>5350</v>
      </c>
      <c r="G884" s="114">
        <v>13380</v>
      </c>
      <c r="I884" s="115">
        <v>9</v>
      </c>
      <c r="J884" s="115">
        <v>3</v>
      </c>
      <c r="K884" s="193">
        <v>19</v>
      </c>
      <c r="L884" s="26" t="s">
        <v>129</v>
      </c>
      <c r="M884" s="26">
        <v>61720</v>
      </c>
      <c r="N884" s="26">
        <v>4660</v>
      </c>
      <c r="O884" s="26">
        <v>11650</v>
      </c>
      <c r="Q884" s="29">
        <v>9</v>
      </c>
      <c r="R884" s="29">
        <v>3</v>
      </c>
      <c r="S884" s="76">
        <v>19</v>
      </c>
    </row>
    <row r="885" spans="3:19" ht="15" hidden="1" customHeight="1">
      <c r="C885" s="114">
        <v>9320</v>
      </c>
      <c r="D885" s="114" t="s">
        <v>130</v>
      </c>
      <c r="E885" s="114">
        <v>73060</v>
      </c>
      <c r="F885" s="114">
        <v>5350</v>
      </c>
      <c r="G885" s="114">
        <v>13380</v>
      </c>
      <c r="I885" s="115">
        <v>9</v>
      </c>
      <c r="J885" s="115">
        <v>3</v>
      </c>
      <c r="K885" s="193">
        <v>20</v>
      </c>
      <c r="L885" s="26" t="s">
        <v>130</v>
      </c>
      <c r="M885" s="26">
        <v>64090</v>
      </c>
      <c r="N885" s="26">
        <v>4660</v>
      </c>
      <c r="O885" s="26">
        <v>11650</v>
      </c>
      <c r="Q885" s="29">
        <v>9</v>
      </c>
      <c r="R885" s="29">
        <v>3</v>
      </c>
      <c r="S885" s="76">
        <v>20</v>
      </c>
    </row>
    <row r="886" spans="3:19" ht="15" hidden="1" customHeight="1">
      <c r="C886" s="114">
        <v>941</v>
      </c>
      <c r="D886" s="114" t="s">
        <v>111</v>
      </c>
      <c r="E886" s="114">
        <v>26120</v>
      </c>
      <c r="F886" s="114">
        <v>7210</v>
      </c>
      <c r="G886" s="114">
        <v>18020</v>
      </c>
      <c r="I886" s="115">
        <v>9</v>
      </c>
      <c r="J886" s="115">
        <v>4</v>
      </c>
      <c r="K886" s="193">
        <v>1</v>
      </c>
      <c r="L886" s="26" t="s">
        <v>111</v>
      </c>
      <c r="M886" s="26">
        <v>23040</v>
      </c>
      <c r="N886" s="26">
        <v>6050</v>
      </c>
      <c r="O886" s="26">
        <v>15140</v>
      </c>
      <c r="Q886" s="29">
        <v>9</v>
      </c>
      <c r="R886" s="29">
        <v>4</v>
      </c>
      <c r="S886" s="76">
        <v>1</v>
      </c>
    </row>
    <row r="887" spans="3:19" ht="15" hidden="1" customHeight="1">
      <c r="C887" s="114">
        <v>942</v>
      </c>
      <c r="D887" s="114" t="s">
        <v>112</v>
      </c>
      <c r="E887" s="114">
        <v>29940</v>
      </c>
      <c r="F887" s="114">
        <v>7210</v>
      </c>
      <c r="G887" s="114">
        <v>18020</v>
      </c>
      <c r="I887" s="115">
        <v>9</v>
      </c>
      <c r="J887" s="115">
        <v>4</v>
      </c>
      <c r="K887" s="193">
        <v>2</v>
      </c>
      <c r="L887" s="26" t="s">
        <v>112</v>
      </c>
      <c r="M887" s="26">
        <v>26230</v>
      </c>
      <c r="N887" s="26">
        <v>6050</v>
      </c>
      <c r="O887" s="26">
        <v>15140</v>
      </c>
      <c r="Q887" s="29">
        <v>9</v>
      </c>
      <c r="R887" s="29">
        <v>4</v>
      </c>
      <c r="S887" s="76">
        <v>2</v>
      </c>
    </row>
    <row r="888" spans="3:19" ht="15" hidden="1" customHeight="1">
      <c r="C888" s="114">
        <v>943</v>
      </c>
      <c r="D888" s="114" t="s">
        <v>113</v>
      </c>
      <c r="E888" s="114">
        <v>33750</v>
      </c>
      <c r="F888" s="114">
        <v>7210</v>
      </c>
      <c r="G888" s="114">
        <v>18020</v>
      </c>
      <c r="I888" s="115">
        <v>9</v>
      </c>
      <c r="J888" s="115">
        <v>4</v>
      </c>
      <c r="K888" s="193">
        <v>3</v>
      </c>
      <c r="L888" s="26" t="s">
        <v>113</v>
      </c>
      <c r="M888" s="26">
        <v>29410</v>
      </c>
      <c r="N888" s="26">
        <v>6050</v>
      </c>
      <c r="O888" s="26">
        <v>15140</v>
      </c>
      <c r="Q888" s="29">
        <v>9</v>
      </c>
      <c r="R888" s="29">
        <v>4</v>
      </c>
      <c r="S888" s="76">
        <v>3</v>
      </c>
    </row>
    <row r="889" spans="3:19" ht="15" hidden="1" customHeight="1">
      <c r="C889" s="114">
        <v>944</v>
      </c>
      <c r="D889" s="114" t="s">
        <v>114</v>
      </c>
      <c r="E889" s="114">
        <v>37570</v>
      </c>
      <c r="F889" s="114">
        <v>7210</v>
      </c>
      <c r="G889" s="114">
        <v>18020</v>
      </c>
      <c r="I889" s="115">
        <v>9</v>
      </c>
      <c r="J889" s="115">
        <v>4</v>
      </c>
      <c r="K889" s="193">
        <v>4</v>
      </c>
      <c r="L889" s="26" t="s">
        <v>114</v>
      </c>
      <c r="M889" s="26">
        <v>32600</v>
      </c>
      <c r="N889" s="26">
        <v>6050</v>
      </c>
      <c r="O889" s="26">
        <v>15140</v>
      </c>
      <c r="Q889" s="29">
        <v>9</v>
      </c>
      <c r="R889" s="29">
        <v>4</v>
      </c>
      <c r="S889" s="76">
        <v>4</v>
      </c>
    </row>
    <row r="890" spans="3:19" ht="15" hidden="1" customHeight="1">
      <c r="C890" s="114">
        <v>945</v>
      </c>
      <c r="D890" s="114" t="s">
        <v>115</v>
      </c>
      <c r="E890" s="114">
        <v>41390</v>
      </c>
      <c r="F890" s="114">
        <v>7210</v>
      </c>
      <c r="G890" s="114">
        <v>18020</v>
      </c>
      <c r="I890" s="115">
        <v>9</v>
      </c>
      <c r="J890" s="115">
        <v>4</v>
      </c>
      <c r="K890" s="193">
        <v>5</v>
      </c>
      <c r="L890" s="26" t="s">
        <v>115</v>
      </c>
      <c r="M890" s="26">
        <v>35790</v>
      </c>
      <c r="N890" s="26">
        <v>6050</v>
      </c>
      <c r="O890" s="26">
        <v>15140</v>
      </c>
      <c r="Q890" s="29">
        <v>9</v>
      </c>
      <c r="R890" s="29">
        <v>4</v>
      </c>
      <c r="S890" s="76">
        <v>5</v>
      </c>
    </row>
    <row r="891" spans="3:19" ht="15" hidden="1" customHeight="1">
      <c r="C891" s="114">
        <v>946</v>
      </c>
      <c r="D891" s="114" t="s">
        <v>116</v>
      </c>
      <c r="E891" s="114">
        <v>45210</v>
      </c>
      <c r="F891" s="114">
        <v>7210</v>
      </c>
      <c r="G891" s="114">
        <v>18020</v>
      </c>
      <c r="I891" s="115">
        <v>9</v>
      </c>
      <c r="J891" s="115">
        <v>4</v>
      </c>
      <c r="K891" s="193">
        <v>6</v>
      </c>
      <c r="L891" s="26" t="s">
        <v>116</v>
      </c>
      <c r="M891" s="26">
        <v>38980</v>
      </c>
      <c r="N891" s="26">
        <v>6050</v>
      </c>
      <c r="O891" s="26">
        <v>15140</v>
      </c>
      <c r="Q891" s="29">
        <v>9</v>
      </c>
      <c r="R891" s="29">
        <v>4</v>
      </c>
      <c r="S891" s="76">
        <v>6</v>
      </c>
    </row>
    <row r="892" spans="3:19" ht="15" hidden="1" customHeight="1">
      <c r="C892" s="114">
        <v>947</v>
      </c>
      <c r="D892" s="114" t="s">
        <v>117</v>
      </c>
      <c r="E892" s="114">
        <v>49020</v>
      </c>
      <c r="F892" s="114">
        <v>7210</v>
      </c>
      <c r="G892" s="114">
        <v>18020</v>
      </c>
      <c r="I892" s="115">
        <v>9</v>
      </c>
      <c r="J892" s="115">
        <v>4</v>
      </c>
      <c r="K892" s="193">
        <v>7</v>
      </c>
      <c r="L892" s="26" t="s">
        <v>117</v>
      </c>
      <c r="M892" s="26">
        <v>42160</v>
      </c>
      <c r="N892" s="26">
        <v>6050</v>
      </c>
      <c r="O892" s="26">
        <v>15140</v>
      </c>
      <c r="Q892" s="29">
        <v>9</v>
      </c>
      <c r="R892" s="29">
        <v>4</v>
      </c>
      <c r="S892" s="76">
        <v>7</v>
      </c>
    </row>
    <row r="893" spans="3:19" ht="15" hidden="1" customHeight="1">
      <c r="C893" s="114">
        <v>948</v>
      </c>
      <c r="D893" s="114" t="s">
        <v>118</v>
      </c>
      <c r="E893" s="114">
        <v>52840</v>
      </c>
      <c r="F893" s="114">
        <v>7210</v>
      </c>
      <c r="G893" s="114">
        <v>18020</v>
      </c>
      <c r="I893" s="115">
        <v>9</v>
      </c>
      <c r="J893" s="115">
        <v>4</v>
      </c>
      <c r="K893" s="193">
        <v>8</v>
      </c>
      <c r="L893" s="26" t="s">
        <v>118</v>
      </c>
      <c r="M893" s="26">
        <v>45350</v>
      </c>
      <c r="N893" s="26">
        <v>6050</v>
      </c>
      <c r="O893" s="26">
        <v>15140</v>
      </c>
      <c r="Q893" s="29">
        <v>9</v>
      </c>
      <c r="R893" s="29">
        <v>4</v>
      </c>
      <c r="S893" s="76">
        <v>8</v>
      </c>
    </row>
    <row r="894" spans="3:19" ht="15" hidden="1" customHeight="1">
      <c r="C894" s="114">
        <v>949</v>
      </c>
      <c r="D894" s="114" t="s">
        <v>119</v>
      </c>
      <c r="E894" s="114">
        <v>56660</v>
      </c>
      <c r="F894" s="114">
        <v>7210</v>
      </c>
      <c r="G894" s="114">
        <v>18020</v>
      </c>
      <c r="I894" s="115">
        <v>9</v>
      </c>
      <c r="J894" s="115">
        <v>4</v>
      </c>
      <c r="K894" s="193">
        <v>9</v>
      </c>
      <c r="L894" s="26" t="s">
        <v>119</v>
      </c>
      <c r="M894" s="26">
        <v>48540</v>
      </c>
      <c r="N894" s="26">
        <v>6050</v>
      </c>
      <c r="O894" s="26">
        <v>15140</v>
      </c>
      <c r="Q894" s="29">
        <v>9</v>
      </c>
      <c r="R894" s="29">
        <v>4</v>
      </c>
      <c r="S894" s="76">
        <v>9</v>
      </c>
    </row>
    <row r="895" spans="3:19" ht="15" hidden="1" customHeight="1">
      <c r="C895" s="114">
        <v>9410</v>
      </c>
      <c r="D895" s="114" t="s">
        <v>120</v>
      </c>
      <c r="E895" s="114">
        <v>60470</v>
      </c>
      <c r="F895" s="114">
        <v>7210</v>
      </c>
      <c r="G895" s="114">
        <v>18020</v>
      </c>
      <c r="I895" s="115">
        <v>9</v>
      </c>
      <c r="J895" s="115">
        <v>4</v>
      </c>
      <c r="K895" s="193">
        <v>10</v>
      </c>
      <c r="L895" s="26" t="s">
        <v>120</v>
      </c>
      <c r="M895" s="26">
        <v>51720</v>
      </c>
      <c r="N895" s="26">
        <v>6050</v>
      </c>
      <c r="O895" s="26">
        <v>15140</v>
      </c>
      <c r="Q895" s="29">
        <v>9</v>
      </c>
      <c r="R895" s="29">
        <v>4</v>
      </c>
      <c r="S895" s="76">
        <v>10</v>
      </c>
    </row>
    <row r="896" spans="3:19" ht="15" hidden="1" customHeight="1">
      <c r="C896" s="114">
        <v>9411</v>
      </c>
      <c r="D896" s="114" t="s">
        <v>121</v>
      </c>
      <c r="E896" s="114">
        <v>64140</v>
      </c>
      <c r="F896" s="114">
        <v>7210</v>
      </c>
      <c r="G896" s="114">
        <v>18020</v>
      </c>
      <c r="I896" s="115">
        <v>9</v>
      </c>
      <c r="J896" s="115">
        <v>4</v>
      </c>
      <c r="K896" s="193">
        <v>11</v>
      </c>
      <c r="L896" s="26" t="s">
        <v>121</v>
      </c>
      <c r="M896" s="26">
        <v>54800</v>
      </c>
      <c r="N896" s="26">
        <v>6050</v>
      </c>
      <c r="O896" s="26">
        <v>15140</v>
      </c>
      <c r="Q896" s="29">
        <v>9</v>
      </c>
      <c r="R896" s="29">
        <v>4</v>
      </c>
      <c r="S896" s="76">
        <v>11</v>
      </c>
    </row>
    <row r="897" spans="3:19" ht="15" hidden="1" customHeight="1">
      <c r="C897" s="114">
        <v>9412</v>
      </c>
      <c r="D897" s="114" t="s">
        <v>122</v>
      </c>
      <c r="E897" s="114">
        <v>67810</v>
      </c>
      <c r="F897" s="114">
        <v>7210</v>
      </c>
      <c r="G897" s="114">
        <v>18020</v>
      </c>
      <c r="I897" s="115">
        <v>9</v>
      </c>
      <c r="J897" s="115">
        <v>4</v>
      </c>
      <c r="K897" s="193">
        <v>12</v>
      </c>
      <c r="L897" s="26" t="s">
        <v>122</v>
      </c>
      <c r="M897" s="26">
        <v>57880</v>
      </c>
      <c r="N897" s="26">
        <v>6050</v>
      </c>
      <c r="O897" s="26">
        <v>15140</v>
      </c>
      <c r="Q897" s="29">
        <v>9</v>
      </c>
      <c r="R897" s="29">
        <v>4</v>
      </c>
      <c r="S897" s="76">
        <v>12</v>
      </c>
    </row>
    <row r="898" spans="3:19" ht="15" hidden="1" customHeight="1">
      <c r="C898" s="114">
        <v>9413</v>
      </c>
      <c r="D898" s="114" t="s">
        <v>123</v>
      </c>
      <c r="E898" s="114">
        <v>71480</v>
      </c>
      <c r="F898" s="114">
        <v>7210</v>
      </c>
      <c r="G898" s="114">
        <v>18020</v>
      </c>
      <c r="I898" s="115">
        <v>9</v>
      </c>
      <c r="J898" s="115">
        <v>4</v>
      </c>
      <c r="K898" s="193">
        <v>13</v>
      </c>
      <c r="L898" s="26" t="s">
        <v>123</v>
      </c>
      <c r="M898" s="26">
        <v>60960</v>
      </c>
      <c r="N898" s="26">
        <v>6050</v>
      </c>
      <c r="O898" s="26">
        <v>15140</v>
      </c>
      <c r="Q898" s="29">
        <v>9</v>
      </c>
      <c r="R898" s="29">
        <v>4</v>
      </c>
      <c r="S898" s="76">
        <v>13</v>
      </c>
    </row>
    <row r="899" spans="3:19" ht="15" hidden="1" customHeight="1">
      <c r="C899" s="114">
        <v>9414</v>
      </c>
      <c r="D899" s="114" t="s">
        <v>124</v>
      </c>
      <c r="E899" s="114">
        <v>75150</v>
      </c>
      <c r="F899" s="114">
        <v>7210</v>
      </c>
      <c r="G899" s="114">
        <v>18020</v>
      </c>
      <c r="I899" s="115">
        <v>9</v>
      </c>
      <c r="J899" s="115">
        <v>4</v>
      </c>
      <c r="K899" s="193">
        <v>14</v>
      </c>
      <c r="L899" s="26" t="s">
        <v>124</v>
      </c>
      <c r="M899" s="26">
        <v>64030</v>
      </c>
      <c r="N899" s="26">
        <v>6050</v>
      </c>
      <c r="O899" s="26">
        <v>15140</v>
      </c>
      <c r="Q899" s="29">
        <v>9</v>
      </c>
      <c r="R899" s="29">
        <v>4</v>
      </c>
      <c r="S899" s="76">
        <v>14</v>
      </c>
    </row>
    <row r="900" spans="3:19" ht="15" hidden="1" customHeight="1">
      <c r="C900" s="114">
        <v>9415</v>
      </c>
      <c r="D900" s="114" t="s">
        <v>125</v>
      </c>
      <c r="E900" s="114">
        <v>78820</v>
      </c>
      <c r="F900" s="114">
        <v>7210</v>
      </c>
      <c r="G900" s="114">
        <v>18020</v>
      </c>
      <c r="I900" s="115">
        <v>9</v>
      </c>
      <c r="J900" s="115">
        <v>4</v>
      </c>
      <c r="K900" s="193">
        <v>15</v>
      </c>
      <c r="L900" s="26" t="s">
        <v>125</v>
      </c>
      <c r="M900" s="26">
        <v>67110</v>
      </c>
      <c r="N900" s="26">
        <v>6050</v>
      </c>
      <c r="O900" s="26">
        <v>15140</v>
      </c>
      <c r="Q900" s="29">
        <v>9</v>
      </c>
      <c r="R900" s="29">
        <v>4</v>
      </c>
      <c r="S900" s="76">
        <v>15</v>
      </c>
    </row>
    <row r="901" spans="3:19" ht="15" hidden="1" customHeight="1">
      <c r="C901" s="114">
        <v>9416</v>
      </c>
      <c r="D901" s="114" t="s">
        <v>126</v>
      </c>
      <c r="E901" s="114">
        <v>82490</v>
      </c>
      <c r="F901" s="114">
        <v>7210</v>
      </c>
      <c r="G901" s="114">
        <v>18020</v>
      </c>
      <c r="I901" s="115">
        <v>9</v>
      </c>
      <c r="J901" s="115">
        <v>4</v>
      </c>
      <c r="K901" s="193">
        <v>16</v>
      </c>
      <c r="L901" s="26" t="s">
        <v>126</v>
      </c>
      <c r="M901" s="26">
        <v>70190</v>
      </c>
      <c r="N901" s="26">
        <v>6050</v>
      </c>
      <c r="O901" s="26">
        <v>15140</v>
      </c>
      <c r="Q901" s="29">
        <v>9</v>
      </c>
      <c r="R901" s="29">
        <v>4</v>
      </c>
      <c r="S901" s="76">
        <v>16</v>
      </c>
    </row>
    <row r="902" spans="3:19" ht="15" hidden="1" customHeight="1">
      <c r="C902" s="114">
        <v>9417</v>
      </c>
      <c r="D902" s="114" t="s">
        <v>127</v>
      </c>
      <c r="E902" s="114">
        <v>86160</v>
      </c>
      <c r="F902" s="114">
        <v>7210</v>
      </c>
      <c r="G902" s="114">
        <v>18020</v>
      </c>
      <c r="I902" s="115">
        <v>9</v>
      </c>
      <c r="J902" s="115">
        <v>4</v>
      </c>
      <c r="K902" s="193">
        <v>17</v>
      </c>
      <c r="L902" s="26" t="s">
        <v>127</v>
      </c>
      <c r="M902" s="26">
        <v>73260</v>
      </c>
      <c r="N902" s="26">
        <v>6050</v>
      </c>
      <c r="O902" s="26">
        <v>15140</v>
      </c>
      <c r="Q902" s="29">
        <v>9</v>
      </c>
      <c r="R902" s="29">
        <v>4</v>
      </c>
      <c r="S902" s="76">
        <v>17</v>
      </c>
    </row>
    <row r="903" spans="3:19" ht="15" hidden="1" customHeight="1">
      <c r="C903" s="114">
        <v>9418</v>
      </c>
      <c r="D903" s="114" t="s">
        <v>128</v>
      </c>
      <c r="E903" s="114">
        <v>89830</v>
      </c>
      <c r="F903" s="114">
        <v>7210</v>
      </c>
      <c r="G903" s="114">
        <v>18020</v>
      </c>
      <c r="I903" s="115">
        <v>9</v>
      </c>
      <c r="J903" s="115">
        <v>4</v>
      </c>
      <c r="K903" s="193">
        <v>18</v>
      </c>
      <c r="L903" s="26" t="s">
        <v>128</v>
      </c>
      <c r="M903" s="26">
        <v>76340</v>
      </c>
      <c r="N903" s="26">
        <v>6050</v>
      </c>
      <c r="O903" s="26">
        <v>15140</v>
      </c>
      <c r="Q903" s="29">
        <v>9</v>
      </c>
      <c r="R903" s="29">
        <v>4</v>
      </c>
      <c r="S903" s="76">
        <v>18</v>
      </c>
    </row>
    <row r="904" spans="3:19" ht="15" hidden="1" customHeight="1">
      <c r="C904" s="114">
        <v>9419</v>
      </c>
      <c r="D904" s="114" t="s">
        <v>129</v>
      </c>
      <c r="E904" s="114">
        <v>93500</v>
      </c>
      <c r="F904" s="114">
        <v>7210</v>
      </c>
      <c r="G904" s="114">
        <v>18020</v>
      </c>
      <c r="I904" s="115">
        <v>9</v>
      </c>
      <c r="J904" s="115">
        <v>4</v>
      </c>
      <c r="K904" s="193">
        <v>19</v>
      </c>
      <c r="L904" s="26" t="s">
        <v>129</v>
      </c>
      <c r="M904" s="26">
        <v>79420</v>
      </c>
      <c r="N904" s="26">
        <v>6050</v>
      </c>
      <c r="O904" s="26">
        <v>15140</v>
      </c>
      <c r="Q904" s="29">
        <v>9</v>
      </c>
      <c r="R904" s="29">
        <v>4</v>
      </c>
      <c r="S904" s="76">
        <v>19</v>
      </c>
    </row>
    <row r="905" spans="3:19" ht="15" hidden="1" customHeight="1">
      <c r="C905" s="114">
        <v>9420</v>
      </c>
      <c r="D905" s="114" t="s">
        <v>130</v>
      </c>
      <c r="E905" s="114">
        <v>97170</v>
      </c>
      <c r="F905" s="114">
        <v>7210</v>
      </c>
      <c r="G905" s="114">
        <v>18020</v>
      </c>
      <c r="I905" s="115">
        <v>9</v>
      </c>
      <c r="J905" s="115">
        <v>4</v>
      </c>
      <c r="K905" s="193">
        <v>20</v>
      </c>
      <c r="L905" s="26" t="s">
        <v>130</v>
      </c>
      <c r="M905" s="26">
        <v>82500</v>
      </c>
      <c r="N905" s="26">
        <v>6050</v>
      </c>
      <c r="O905" s="26">
        <v>15140</v>
      </c>
      <c r="Q905" s="29">
        <v>9</v>
      </c>
      <c r="R905" s="29">
        <v>4</v>
      </c>
      <c r="S905" s="76">
        <v>20</v>
      </c>
    </row>
    <row r="906" spans="3:19" ht="15" hidden="1" customHeight="1">
      <c r="C906" s="114">
        <f>VALUE(CONCATENATE(I906,J906,K906))</f>
        <v>1011</v>
      </c>
      <c r="D906" s="114" t="s">
        <v>131</v>
      </c>
      <c r="E906" s="114">
        <v>11600</v>
      </c>
      <c r="F906" s="114">
        <v>1600</v>
      </c>
      <c r="G906" s="114"/>
      <c r="I906" s="115">
        <v>10</v>
      </c>
      <c r="J906" s="115">
        <v>1</v>
      </c>
      <c r="K906" s="193">
        <v>1</v>
      </c>
      <c r="L906" s="26" t="s">
        <v>131</v>
      </c>
      <c r="M906" s="26">
        <v>10440</v>
      </c>
      <c r="N906" s="26">
        <v>1410</v>
      </c>
      <c r="O906" s="26"/>
      <c r="Q906" s="29">
        <v>10</v>
      </c>
      <c r="R906" s="29">
        <v>1</v>
      </c>
      <c r="S906" s="76">
        <v>1</v>
      </c>
    </row>
    <row r="907" spans="3:19" ht="15" hidden="1" customHeight="1">
      <c r="C907" s="114">
        <f t="shared" ref="C907:C970" si="206">VALUE(CONCATENATE(I907,J907,K907))</f>
        <v>1012</v>
      </c>
      <c r="D907" s="114" t="s">
        <v>111</v>
      </c>
      <c r="E907" s="114">
        <v>12410</v>
      </c>
      <c r="F907" s="114">
        <v>1600</v>
      </c>
      <c r="G907" s="114"/>
      <c r="I907" s="115">
        <v>10</v>
      </c>
      <c r="J907" s="115">
        <v>1</v>
      </c>
      <c r="K907" s="193">
        <v>2</v>
      </c>
      <c r="L907" s="26" t="s">
        <v>111</v>
      </c>
      <c r="M907" s="26">
        <v>11150</v>
      </c>
      <c r="N907" s="26">
        <v>1410</v>
      </c>
      <c r="O907" s="26"/>
      <c r="Q907" s="29">
        <v>10</v>
      </c>
      <c r="R907" s="29">
        <v>1</v>
      </c>
      <c r="S907" s="76">
        <v>2</v>
      </c>
    </row>
    <row r="908" spans="3:19" ht="15" hidden="1" customHeight="1">
      <c r="C908" s="114">
        <f t="shared" si="206"/>
        <v>1014</v>
      </c>
      <c r="D908" s="114" t="s">
        <v>112</v>
      </c>
      <c r="E908" s="114">
        <v>14050</v>
      </c>
      <c r="F908" s="114">
        <v>1600</v>
      </c>
      <c r="G908" s="114"/>
      <c r="I908" s="115">
        <v>10</v>
      </c>
      <c r="J908" s="115">
        <v>1</v>
      </c>
      <c r="K908" s="193">
        <f>K907+2</f>
        <v>4</v>
      </c>
      <c r="L908" s="26" t="s">
        <v>112</v>
      </c>
      <c r="M908" s="26">
        <v>12580</v>
      </c>
      <c r="N908" s="26">
        <v>1410</v>
      </c>
      <c r="O908" s="26"/>
      <c r="Q908" s="29">
        <v>10</v>
      </c>
      <c r="R908" s="29">
        <v>1</v>
      </c>
      <c r="S908" s="76">
        <f>S907+2</f>
        <v>4</v>
      </c>
    </row>
    <row r="909" spans="3:19" ht="15" hidden="1" customHeight="1">
      <c r="C909" s="114">
        <f t="shared" si="206"/>
        <v>1016</v>
      </c>
      <c r="D909" s="114" t="s">
        <v>113</v>
      </c>
      <c r="E909" s="114">
        <v>15680</v>
      </c>
      <c r="F909" s="114">
        <v>1600</v>
      </c>
      <c r="G909" s="114"/>
      <c r="I909" s="115">
        <v>10</v>
      </c>
      <c r="J909" s="115">
        <v>1</v>
      </c>
      <c r="K909" s="193">
        <f t="shared" ref="K909:K926" si="207">K908+2</f>
        <v>6</v>
      </c>
      <c r="L909" s="26" t="s">
        <v>113</v>
      </c>
      <c r="M909" s="26">
        <v>14000</v>
      </c>
      <c r="N909" s="26">
        <v>1410</v>
      </c>
      <c r="O909" s="26"/>
      <c r="Q909" s="29">
        <v>10</v>
      </c>
      <c r="R909" s="29">
        <v>1</v>
      </c>
      <c r="S909" s="76">
        <f t="shared" ref="S909:S926" si="208">S908+2</f>
        <v>6</v>
      </c>
    </row>
    <row r="910" spans="3:19" ht="15" hidden="1" customHeight="1">
      <c r="C910" s="114">
        <f t="shared" si="206"/>
        <v>1018</v>
      </c>
      <c r="D910" s="114" t="s">
        <v>114</v>
      </c>
      <c r="E910" s="114">
        <v>17320</v>
      </c>
      <c r="F910" s="114">
        <v>1600</v>
      </c>
      <c r="G910" s="114"/>
      <c r="I910" s="115">
        <v>10</v>
      </c>
      <c r="J910" s="115">
        <v>1</v>
      </c>
      <c r="K910" s="193">
        <f t="shared" si="207"/>
        <v>8</v>
      </c>
      <c r="L910" s="26" t="s">
        <v>114</v>
      </c>
      <c r="M910" s="26">
        <v>15430</v>
      </c>
      <c r="N910" s="26">
        <v>1410</v>
      </c>
      <c r="O910" s="26"/>
      <c r="Q910" s="29">
        <v>10</v>
      </c>
      <c r="R910" s="29">
        <v>1</v>
      </c>
      <c r="S910" s="76">
        <f t="shared" si="208"/>
        <v>8</v>
      </c>
    </row>
    <row r="911" spans="3:19" ht="15" hidden="1" customHeight="1">
      <c r="C911" s="114">
        <f t="shared" si="206"/>
        <v>10110</v>
      </c>
      <c r="D911" s="114" t="s">
        <v>115</v>
      </c>
      <c r="E911" s="114">
        <v>18960</v>
      </c>
      <c r="F911" s="114">
        <v>1600</v>
      </c>
      <c r="G911" s="114"/>
      <c r="I911" s="115">
        <v>10</v>
      </c>
      <c r="J911" s="115">
        <v>1</v>
      </c>
      <c r="K911" s="193">
        <f t="shared" si="207"/>
        <v>10</v>
      </c>
      <c r="L911" s="26" t="s">
        <v>115</v>
      </c>
      <c r="M911" s="26">
        <v>16850</v>
      </c>
      <c r="N911" s="26">
        <v>1410</v>
      </c>
      <c r="O911" s="26"/>
      <c r="Q911" s="29">
        <v>10</v>
      </c>
      <c r="R911" s="29">
        <v>1</v>
      </c>
      <c r="S911" s="76">
        <f t="shared" si="208"/>
        <v>10</v>
      </c>
    </row>
    <row r="912" spans="3:19" ht="15" hidden="1" customHeight="1">
      <c r="C912" s="114">
        <f t="shared" si="206"/>
        <v>10112</v>
      </c>
      <c r="D912" s="114" t="s">
        <v>116</v>
      </c>
      <c r="E912" s="114">
        <v>20600</v>
      </c>
      <c r="F912" s="114">
        <v>1600</v>
      </c>
      <c r="G912" s="114"/>
      <c r="I912" s="115">
        <v>10</v>
      </c>
      <c r="J912" s="115">
        <v>1</v>
      </c>
      <c r="K912" s="193">
        <f t="shared" si="207"/>
        <v>12</v>
      </c>
      <c r="L912" s="26" t="s">
        <v>116</v>
      </c>
      <c r="M912" s="26">
        <v>18280</v>
      </c>
      <c r="N912" s="26">
        <v>1410</v>
      </c>
      <c r="O912" s="26"/>
      <c r="Q912" s="29">
        <v>10</v>
      </c>
      <c r="R912" s="29">
        <v>1</v>
      </c>
      <c r="S912" s="76">
        <f t="shared" si="208"/>
        <v>12</v>
      </c>
    </row>
    <row r="913" spans="3:19" ht="15" hidden="1" customHeight="1">
      <c r="C913" s="114">
        <f t="shared" si="206"/>
        <v>10114</v>
      </c>
      <c r="D913" s="114" t="s">
        <v>117</v>
      </c>
      <c r="E913" s="114">
        <v>22240</v>
      </c>
      <c r="F913" s="114">
        <v>1600</v>
      </c>
      <c r="G913" s="114"/>
      <c r="I913" s="115">
        <v>10</v>
      </c>
      <c r="J913" s="115">
        <v>1</v>
      </c>
      <c r="K913" s="193">
        <f t="shared" si="207"/>
        <v>14</v>
      </c>
      <c r="L913" s="26" t="s">
        <v>117</v>
      </c>
      <c r="M913" s="26">
        <v>19700</v>
      </c>
      <c r="N913" s="26">
        <v>1410</v>
      </c>
      <c r="O913" s="26"/>
      <c r="Q913" s="29">
        <v>10</v>
      </c>
      <c r="R913" s="29">
        <v>1</v>
      </c>
      <c r="S913" s="76">
        <f t="shared" si="208"/>
        <v>14</v>
      </c>
    </row>
    <row r="914" spans="3:19" ht="15" hidden="1" customHeight="1">
      <c r="C914" s="114">
        <f t="shared" si="206"/>
        <v>10116</v>
      </c>
      <c r="D914" s="114" t="s">
        <v>118</v>
      </c>
      <c r="E914" s="114">
        <v>23870</v>
      </c>
      <c r="F914" s="114">
        <v>1600</v>
      </c>
      <c r="G914" s="114"/>
      <c r="I914" s="115">
        <v>10</v>
      </c>
      <c r="J914" s="115">
        <v>1</v>
      </c>
      <c r="K914" s="193">
        <f t="shared" si="207"/>
        <v>16</v>
      </c>
      <c r="L914" s="26" t="s">
        <v>118</v>
      </c>
      <c r="M914" s="26">
        <v>21130</v>
      </c>
      <c r="N914" s="26">
        <v>1410</v>
      </c>
      <c r="O914" s="26"/>
      <c r="Q914" s="29">
        <v>10</v>
      </c>
      <c r="R914" s="29">
        <v>1</v>
      </c>
      <c r="S914" s="76">
        <f t="shared" si="208"/>
        <v>16</v>
      </c>
    </row>
    <row r="915" spans="3:19" ht="15" hidden="1" customHeight="1">
      <c r="C915" s="114">
        <f t="shared" si="206"/>
        <v>10118</v>
      </c>
      <c r="D915" s="114" t="s">
        <v>119</v>
      </c>
      <c r="E915" s="114">
        <v>25510</v>
      </c>
      <c r="F915" s="114">
        <v>1600</v>
      </c>
      <c r="G915" s="114"/>
      <c r="I915" s="115">
        <v>10</v>
      </c>
      <c r="J915" s="115">
        <v>1</v>
      </c>
      <c r="K915" s="193">
        <f t="shared" si="207"/>
        <v>18</v>
      </c>
      <c r="L915" s="26" t="s">
        <v>119</v>
      </c>
      <c r="M915" s="26">
        <v>22550</v>
      </c>
      <c r="N915" s="26">
        <v>1410</v>
      </c>
      <c r="O915" s="26"/>
      <c r="Q915" s="29">
        <v>10</v>
      </c>
      <c r="R915" s="29">
        <v>1</v>
      </c>
      <c r="S915" s="76">
        <f t="shared" si="208"/>
        <v>18</v>
      </c>
    </row>
    <row r="916" spans="3:19" ht="15" hidden="1" customHeight="1">
      <c r="C916" s="114">
        <f t="shared" si="206"/>
        <v>10120</v>
      </c>
      <c r="D916" s="114" t="s">
        <v>120</v>
      </c>
      <c r="E916" s="114">
        <v>27150</v>
      </c>
      <c r="F916" s="114">
        <v>1600</v>
      </c>
      <c r="G916" s="114"/>
      <c r="I916" s="115">
        <v>10</v>
      </c>
      <c r="J916" s="115">
        <v>1</v>
      </c>
      <c r="K916" s="193">
        <f t="shared" si="207"/>
        <v>20</v>
      </c>
      <c r="L916" s="26" t="s">
        <v>120</v>
      </c>
      <c r="M916" s="26">
        <v>23980</v>
      </c>
      <c r="N916" s="26">
        <v>1410</v>
      </c>
      <c r="O916" s="26"/>
      <c r="Q916" s="29">
        <v>10</v>
      </c>
      <c r="R916" s="29">
        <v>1</v>
      </c>
      <c r="S916" s="76">
        <f t="shared" si="208"/>
        <v>20</v>
      </c>
    </row>
    <row r="917" spans="3:19" ht="15" hidden="1" customHeight="1">
      <c r="C917" s="114">
        <f t="shared" si="206"/>
        <v>10122</v>
      </c>
      <c r="D917" s="114" t="s">
        <v>121</v>
      </c>
      <c r="E917" s="114">
        <v>28770</v>
      </c>
      <c r="F917" s="114">
        <v>1600</v>
      </c>
      <c r="G917" s="114"/>
      <c r="I917" s="115">
        <v>10</v>
      </c>
      <c r="J917" s="115">
        <v>1</v>
      </c>
      <c r="K917" s="193">
        <f t="shared" si="207"/>
        <v>22</v>
      </c>
      <c r="L917" s="26" t="s">
        <v>121</v>
      </c>
      <c r="M917" s="26">
        <v>25400</v>
      </c>
      <c r="N917" s="26">
        <v>1410</v>
      </c>
      <c r="O917" s="26"/>
      <c r="Q917" s="29">
        <v>10</v>
      </c>
      <c r="R917" s="29">
        <v>1</v>
      </c>
      <c r="S917" s="76">
        <f t="shared" si="208"/>
        <v>22</v>
      </c>
    </row>
    <row r="918" spans="3:19" ht="15" hidden="1" customHeight="1">
      <c r="C918" s="114">
        <f t="shared" si="206"/>
        <v>10124</v>
      </c>
      <c r="D918" s="114" t="s">
        <v>122</v>
      </c>
      <c r="E918" s="114">
        <v>30380</v>
      </c>
      <c r="F918" s="114">
        <v>1600</v>
      </c>
      <c r="G918" s="114"/>
      <c r="I918" s="115">
        <v>10</v>
      </c>
      <c r="J918" s="115">
        <v>1</v>
      </c>
      <c r="K918" s="193">
        <f t="shared" si="207"/>
        <v>24</v>
      </c>
      <c r="L918" s="26" t="s">
        <v>122</v>
      </c>
      <c r="M918" s="26">
        <v>26810</v>
      </c>
      <c r="N918" s="26">
        <v>1410</v>
      </c>
      <c r="O918" s="26"/>
      <c r="Q918" s="29">
        <v>10</v>
      </c>
      <c r="R918" s="29">
        <v>1</v>
      </c>
      <c r="S918" s="76">
        <f t="shared" si="208"/>
        <v>24</v>
      </c>
    </row>
    <row r="919" spans="3:19" ht="15" hidden="1" customHeight="1">
      <c r="C919" s="114">
        <f t="shared" si="206"/>
        <v>10126</v>
      </c>
      <c r="D919" s="114" t="s">
        <v>123</v>
      </c>
      <c r="E919" s="114">
        <v>32000</v>
      </c>
      <c r="F919" s="114">
        <v>1600</v>
      </c>
      <c r="G919" s="114"/>
      <c r="I919" s="115">
        <v>10</v>
      </c>
      <c r="J919" s="115">
        <v>1</v>
      </c>
      <c r="K919" s="193">
        <f t="shared" si="207"/>
        <v>26</v>
      </c>
      <c r="L919" s="26" t="s">
        <v>123</v>
      </c>
      <c r="M919" s="26">
        <v>28230</v>
      </c>
      <c r="N919" s="26">
        <v>1410</v>
      </c>
      <c r="O919" s="26"/>
      <c r="Q919" s="29">
        <v>10</v>
      </c>
      <c r="R919" s="29">
        <v>1</v>
      </c>
      <c r="S919" s="76">
        <f t="shared" si="208"/>
        <v>26</v>
      </c>
    </row>
    <row r="920" spans="3:19" ht="15" hidden="1" customHeight="1">
      <c r="C920" s="114">
        <f t="shared" si="206"/>
        <v>10128</v>
      </c>
      <c r="D920" s="114" t="s">
        <v>124</v>
      </c>
      <c r="E920" s="114">
        <v>33610</v>
      </c>
      <c r="F920" s="114">
        <v>1600</v>
      </c>
      <c r="G920" s="114"/>
      <c r="I920" s="115">
        <v>10</v>
      </c>
      <c r="J920" s="115">
        <v>1</v>
      </c>
      <c r="K920" s="193">
        <f t="shared" si="207"/>
        <v>28</v>
      </c>
      <c r="L920" s="26" t="s">
        <v>124</v>
      </c>
      <c r="M920" s="26">
        <v>29650</v>
      </c>
      <c r="N920" s="26">
        <v>1410</v>
      </c>
      <c r="O920" s="26"/>
      <c r="Q920" s="29">
        <v>10</v>
      </c>
      <c r="R920" s="29">
        <v>1</v>
      </c>
      <c r="S920" s="76">
        <f t="shared" si="208"/>
        <v>28</v>
      </c>
    </row>
    <row r="921" spans="3:19" ht="15" hidden="1" customHeight="1">
      <c r="C921" s="114">
        <f t="shared" si="206"/>
        <v>10130</v>
      </c>
      <c r="D921" s="114" t="s">
        <v>125</v>
      </c>
      <c r="E921" s="114">
        <v>35230</v>
      </c>
      <c r="F921" s="114">
        <v>1600</v>
      </c>
      <c r="G921" s="114"/>
      <c r="I921" s="115">
        <v>10</v>
      </c>
      <c r="J921" s="115">
        <v>1</v>
      </c>
      <c r="K921" s="193">
        <f t="shared" si="207"/>
        <v>30</v>
      </c>
      <c r="L921" s="26" t="s">
        <v>125</v>
      </c>
      <c r="M921" s="26">
        <v>31070</v>
      </c>
      <c r="N921" s="26">
        <v>1410</v>
      </c>
      <c r="O921" s="26"/>
      <c r="Q921" s="29">
        <v>10</v>
      </c>
      <c r="R921" s="29">
        <v>1</v>
      </c>
      <c r="S921" s="76">
        <f t="shared" si="208"/>
        <v>30</v>
      </c>
    </row>
    <row r="922" spans="3:19" ht="15" hidden="1" customHeight="1">
      <c r="C922" s="114">
        <f t="shared" si="206"/>
        <v>10132</v>
      </c>
      <c r="D922" s="114" t="s">
        <v>126</v>
      </c>
      <c r="E922" s="114">
        <v>36840</v>
      </c>
      <c r="F922" s="114">
        <v>1600</v>
      </c>
      <c r="G922" s="114"/>
      <c r="I922" s="115">
        <v>10</v>
      </c>
      <c r="J922" s="115">
        <v>1</v>
      </c>
      <c r="K922" s="193">
        <f t="shared" si="207"/>
        <v>32</v>
      </c>
      <c r="L922" s="26" t="s">
        <v>126</v>
      </c>
      <c r="M922" s="26">
        <v>32490</v>
      </c>
      <c r="N922" s="26">
        <v>1410</v>
      </c>
      <c r="O922" s="26"/>
      <c r="Q922" s="29">
        <v>10</v>
      </c>
      <c r="R922" s="29">
        <v>1</v>
      </c>
      <c r="S922" s="76">
        <f t="shared" si="208"/>
        <v>32</v>
      </c>
    </row>
    <row r="923" spans="3:19" ht="15" hidden="1" customHeight="1">
      <c r="C923" s="114">
        <f t="shared" si="206"/>
        <v>10134</v>
      </c>
      <c r="D923" s="114" t="s">
        <v>127</v>
      </c>
      <c r="E923" s="114">
        <v>38460</v>
      </c>
      <c r="F923" s="114">
        <v>1600</v>
      </c>
      <c r="G923" s="114"/>
      <c r="I923" s="115">
        <v>10</v>
      </c>
      <c r="J923" s="115">
        <v>1</v>
      </c>
      <c r="K923" s="193">
        <f t="shared" si="207"/>
        <v>34</v>
      </c>
      <c r="L923" s="26" t="s">
        <v>127</v>
      </c>
      <c r="M923" s="26">
        <v>33900</v>
      </c>
      <c r="N923" s="26">
        <v>1410</v>
      </c>
      <c r="O923" s="26"/>
      <c r="Q923" s="29">
        <v>10</v>
      </c>
      <c r="R923" s="29">
        <v>1</v>
      </c>
      <c r="S923" s="76">
        <f t="shared" si="208"/>
        <v>34</v>
      </c>
    </row>
    <row r="924" spans="3:19" ht="15" hidden="1" customHeight="1">
      <c r="C924" s="114">
        <f t="shared" si="206"/>
        <v>10136</v>
      </c>
      <c r="D924" s="114" t="s">
        <v>128</v>
      </c>
      <c r="E924" s="114">
        <v>40070</v>
      </c>
      <c r="F924" s="114">
        <v>1600</v>
      </c>
      <c r="G924" s="114"/>
      <c r="I924" s="115">
        <v>10</v>
      </c>
      <c r="J924" s="115">
        <v>1</v>
      </c>
      <c r="K924" s="193">
        <f t="shared" si="207"/>
        <v>36</v>
      </c>
      <c r="L924" s="26" t="s">
        <v>128</v>
      </c>
      <c r="M924" s="26">
        <v>35320</v>
      </c>
      <c r="N924" s="26">
        <v>1410</v>
      </c>
      <c r="O924" s="26"/>
      <c r="Q924" s="29">
        <v>10</v>
      </c>
      <c r="R924" s="29">
        <v>1</v>
      </c>
      <c r="S924" s="76">
        <f t="shared" si="208"/>
        <v>36</v>
      </c>
    </row>
    <row r="925" spans="3:19" ht="15" hidden="1" customHeight="1">
      <c r="C925" s="114">
        <f t="shared" si="206"/>
        <v>10138</v>
      </c>
      <c r="D925" s="114" t="s">
        <v>129</v>
      </c>
      <c r="E925" s="114">
        <v>41690</v>
      </c>
      <c r="F925" s="114">
        <v>1600</v>
      </c>
      <c r="G925" s="114"/>
      <c r="I925" s="115">
        <v>10</v>
      </c>
      <c r="J925" s="115">
        <v>1</v>
      </c>
      <c r="K925" s="193">
        <f t="shared" si="207"/>
        <v>38</v>
      </c>
      <c r="L925" s="26" t="s">
        <v>129</v>
      </c>
      <c r="M925" s="26">
        <v>36740</v>
      </c>
      <c r="N925" s="26">
        <v>1410</v>
      </c>
      <c r="O925" s="26"/>
      <c r="Q925" s="29">
        <v>10</v>
      </c>
      <c r="R925" s="29">
        <v>1</v>
      </c>
      <c r="S925" s="76">
        <f t="shared" si="208"/>
        <v>38</v>
      </c>
    </row>
    <row r="926" spans="3:19" ht="15" hidden="1" customHeight="1">
      <c r="C926" s="114">
        <f t="shared" si="206"/>
        <v>10140</v>
      </c>
      <c r="D926" s="114" t="s">
        <v>130</v>
      </c>
      <c r="E926" s="114">
        <v>43300</v>
      </c>
      <c r="F926" s="114">
        <v>1600</v>
      </c>
      <c r="G926" s="114"/>
      <c r="I926" s="115">
        <v>10</v>
      </c>
      <c r="J926" s="115">
        <v>1</v>
      </c>
      <c r="K926" s="193">
        <f t="shared" si="207"/>
        <v>40</v>
      </c>
      <c r="L926" s="26" t="s">
        <v>130</v>
      </c>
      <c r="M926" s="26">
        <v>38160</v>
      </c>
      <c r="N926" s="26">
        <v>1410</v>
      </c>
      <c r="O926" s="26"/>
      <c r="Q926" s="29">
        <v>10</v>
      </c>
      <c r="R926" s="29">
        <v>1</v>
      </c>
      <c r="S926" s="76">
        <f t="shared" si="208"/>
        <v>40</v>
      </c>
    </row>
    <row r="927" spans="3:19" ht="15" hidden="1" customHeight="1">
      <c r="C927" s="114">
        <f t="shared" si="206"/>
        <v>1021</v>
      </c>
      <c r="D927" s="114" t="s">
        <v>131</v>
      </c>
      <c r="E927" s="114">
        <v>13430</v>
      </c>
      <c r="F927" s="114">
        <v>1850</v>
      </c>
      <c r="G927" s="114"/>
      <c r="I927" s="115">
        <v>10</v>
      </c>
      <c r="J927" s="115">
        <v>2</v>
      </c>
      <c r="K927" s="193">
        <v>1</v>
      </c>
      <c r="L927" s="26" t="s">
        <v>131</v>
      </c>
      <c r="M927" s="26">
        <v>12220</v>
      </c>
      <c r="N927" s="26">
        <v>1640</v>
      </c>
      <c r="O927" s="26"/>
      <c r="Q927" s="29">
        <v>10</v>
      </c>
      <c r="R927" s="29">
        <v>2</v>
      </c>
      <c r="S927" s="76">
        <v>1</v>
      </c>
    </row>
    <row r="928" spans="3:19" ht="15" hidden="1" customHeight="1">
      <c r="C928" s="114">
        <f t="shared" si="206"/>
        <v>1022</v>
      </c>
      <c r="D928" s="114" t="s">
        <v>111</v>
      </c>
      <c r="E928" s="114">
        <v>14380</v>
      </c>
      <c r="F928" s="114">
        <v>1850</v>
      </c>
      <c r="G928" s="114"/>
      <c r="I928" s="115">
        <v>10</v>
      </c>
      <c r="J928" s="115">
        <v>2</v>
      </c>
      <c r="K928" s="193">
        <v>2</v>
      </c>
      <c r="L928" s="26" t="s">
        <v>111</v>
      </c>
      <c r="M928" s="26">
        <v>13070</v>
      </c>
      <c r="N928" s="26">
        <v>1640</v>
      </c>
      <c r="O928" s="26"/>
      <c r="Q928" s="29">
        <v>10</v>
      </c>
      <c r="R928" s="29">
        <v>2</v>
      </c>
      <c r="S928" s="76">
        <v>2</v>
      </c>
    </row>
    <row r="929" spans="3:19" ht="15" hidden="1" customHeight="1">
      <c r="C929" s="114">
        <f t="shared" si="206"/>
        <v>1024</v>
      </c>
      <c r="D929" s="114" t="s">
        <v>112</v>
      </c>
      <c r="E929" s="114">
        <v>16300</v>
      </c>
      <c r="F929" s="114">
        <v>1850</v>
      </c>
      <c r="G929" s="114"/>
      <c r="I929" s="115">
        <v>10</v>
      </c>
      <c r="J929" s="115">
        <v>2</v>
      </c>
      <c r="K929" s="193">
        <f>K928+2</f>
        <v>4</v>
      </c>
      <c r="L929" s="26" t="s">
        <v>112</v>
      </c>
      <c r="M929" s="26">
        <v>14760</v>
      </c>
      <c r="N929" s="26">
        <v>1640</v>
      </c>
      <c r="O929" s="26"/>
      <c r="Q929" s="29">
        <v>10</v>
      </c>
      <c r="R929" s="29">
        <v>2</v>
      </c>
      <c r="S929" s="76">
        <f>S928+2</f>
        <v>4</v>
      </c>
    </row>
    <row r="930" spans="3:19" ht="15" hidden="1" customHeight="1">
      <c r="C930" s="114">
        <f t="shared" si="206"/>
        <v>1026</v>
      </c>
      <c r="D930" s="114" t="s">
        <v>113</v>
      </c>
      <c r="E930" s="114">
        <v>18210</v>
      </c>
      <c r="F930" s="114">
        <v>1850</v>
      </c>
      <c r="G930" s="114"/>
      <c r="I930" s="115">
        <v>10</v>
      </c>
      <c r="J930" s="115">
        <v>2</v>
      </c>
      <c r="K930" s="193">
        <f t="shared" ref="K930:K947" si="209">K929+2</f>
        <v>6</v>
      </c>
      <c r="L930" s="26" t="s">
        <v>113</v>
      </c>
      <c r="M930" s="26">
        <v>16450</v>
      </c>
      <c r="N930" s="26">
        <v>1640</v>
      </c>
      <c r="O930" s="26"/>
      <c r="Q930" s="29">
        <v>10</v>
      </c>
      <c r="R930" s="29">
        <v>2</v>
      </c>
      <c r="S930" s="76">
        <f t="shared" ref="S930:S947" si="210">S929+2</f>
        <v>6</v>
      </c>
    </row>
    <row r="931" spans="3:19" ht="15" hidden="1" customHeight="1">
      <c r="C931" s="114">
        <f t="shared" si="206"/>
        <v>1028</v>
      </c>
      <c r="D931" s="114" t="s">
        <v>114</v>
      </c>
      <c r="E931" s="114">
        <v>20130</v>
      </c>
      <c r="F931" s="114">
        <v>1850</v>
      </c>
      <c r="G931" s="114"/>
      <c r="I931" s="115">
        <v>10</v>
      </c>
      <c r="J931" s="115">
        <v>2</v>
      </c>
      <c r="K931" s="193">
        <f t="shared" si="209"/>
        <v>8</v>
      </c>
      <c r="L931" s="26" t="s">
        <v>114</v>
      </c>
      <c r="M931" s="26">
        <v>18140</v>
      </c>
      <c r="N931" s="26">
        <v>1640</v>
      </c>
      <c r="O931" s="26"/>
      <c r="Q931" s="29">
        <v>10</v>
      </c>
      <c r="R931" s="29">
        <v>2</v>
      </c>
      <c r="S931" s="76">
        <f t="shared" si="210"/>
        <v>8</v>
      </c>
    </row>
    <row r="932" spans="3:19" ht="15" hidden="1" customHeight="1">
      <c r="C932" s="114">
        <f t="shared" si="206"/>
        <v>10210</v>
      </c>
      <c r="D932" s="114" t="s">
        <v>115</v>
      </c>
      <c r="E932" s="114">
        <v>22040</v>
      </c>
      <c r="F932" s="114">
        <v>1850</v>
      </c>
      <c r="G932" s="114"/>
      <c r="I932" s="115">
        <v>10</v>
      </c>
      <c r="J932" s="115">
        <v>2</v>
      </c>
      <c r="K932" s="193">
        <f t="shared" si="209"/>
        <v>10</v>
      </c>
      <c r="L932" s="26" t="s">
        <v>115</v>
      </c>
      <c r="M932" s="26">
        <v>19830</v>
      </c>
      <c r="N932" s="26">
        <v>1640</v>
      </c>
      <c r="O932" s="26"/>
      <c r="Q932" s="29">
        <v>10</v>
      </c>
      <c r="R932" s="29">
        <v>2</v>
      </c>
      <c r="S932" s="76">
        <f t="shared" si="210"/>
        <v>10</v>
      </c>
    </row>
    <row r="933" spans="3:19" ht="15" hidden="1" customHeight="1">
      <c r="C933" s="114">
        <f t="shared" si="206"/>
        <v>10212</v>
      </c>
      <c r="D933" s="114" t="s">
        <v>116</v>
      </c>
      <c r="E933" s="114">
        <v>23960</v>
      </c>
      <c r="F933" s="114">
        <v>1850</v>
      </c>
      <c r="G933" s="114"/>
      <c r="I933" s="115">
        <v>10</v>
      </c>
      <c r="J933" s="115">
        <v>2</v>
      </c>
      <c r="K933" s="193">
        <f t="shared" si="209"/>
        <v>12</v>
      </c>
      <c r="L933" s="26" t="s">
        <v>116</v>
      </c>
      <c r="M933" s="26">
        <v>21520</v>
      </c>
      <c r="N933" s="26">
        <v>1640</v>
      </c>
      <c r="O933" s="26"/>
      <c r="Q933" s="29">
        <v>10</v>
      </c>
      <c r="R933" s="29">
        <v>2</v>
      </c>
      <c r="S933" s="76">
        <f t="shared" si="210"/>
        <v>12</v>
      </c>
    </row>
    <row r="934" spans="3:19" ht="15" hidden="1" customHeight="1">
      <c r="C934" s="114">
        <f t="shared" si="206"/>
        <v>10214</v>
      </c>
      <c r="D934" s="114" t="s">
        <v>117</v>
      </c>
      <c r="E934" s="114">
        <v>25870</v>
      </c>
      <c r="F934" s="114">
        <v>1850</v>
      </c>
      <c r="G934" s="114"/>
      <c r="I934" s="115">
        <v>10</v>
      </c>
      <c r="J934" s="115">
        <v>2</v>
      </c>
      <c r="K934" s="193">
        <f t="shared" si="209"/>
        <v>14</v>
      </c>
      <c r="L934" s="26" t="s">
        <v>117</v>
      </c>
      <c r="M934" s="26">
        <v>23210</v>
      </c>
      <c r="N934" s="26">
        <v>1640</v>
      </c>
      <c r="O934" s="26"/>
      <c r="Q934" s="29">
        <v>10</v>
      </c>
      <c r="R934" s="29">
        <v>2</v>
      </c>
      <c r="S934" s="76">
        <f t="shared" si="210"/>
        <v>14</v>
      </c>
    </row>
    <row r="935" spans="3:19" ht="15" hidden="1" customHeight="1">
      <c r="C935" s="114">
        <f t="shared" si="206"/>
        <v>10216</v>
      </c>
      <c r="D935" s="114" t="s">
        <v>118</v>
      </c>
      <c r="E935" s="114">
        <v>27790</v>
      </c>
      <c r="F935" s="114">
        <v>1850</v>
      </c>
      <c r="G935" s="114"/>
      <c r="I935" s="115">
        <v>10</v>
      </c>
      <c r="J935" s="115">
        <v>2</v>
      </c>
      <c r="K935" s="193">
        <f t="shared" si="209"/>
        <v>16</v>
      </c>
      <c r="L935" s="26" t="s">
        <v>118</v>
      </c>
      <c r="M935" s="26">
        <v>24900</v>
      </c>
      <c r="N935" s="26">
        <v>1640</v>
      </c>
      <c r="O935" s="26"/>
      <c r="Q935" s="29">
        <v>10</v>
      </c>
      <c r="R935" s="29">
        <v>2</v>
      </c>
      <c r="S935" s="76">
        <f t="shared" si="210"/>
        <v>16</v>
      </c>
    </row>
    <row r="936" spans="3:19" ht="15" hidden="1" customHeight="1">
      <c r="C936" s="114">
        <f t="shared" si="206"/>
        <v>10218</v>
      </c>
      <c r="D936" s="114" t="s">
        <v>119</v>
      </c>
      <c r="E936" s="114">
        <v>29710</v>
      </c>
      <c r="F936" s="114">
        <v>1850</v>
      </c>
      <c r="G936" s="114"/>
      <c r="I936" s="115">
        <v>10</v>
      </c>
      <c r="J936" s="115">
        <v>2</v>
      </c>
      <c r="K936" s="193">
        <f t="shared" si="209"/>
        <v>18</v>
      </c>
      <c r="L936" s="26" t="s">
        <v>119</v>
      </c>
      <c r="M936" s="26">
        <v>26590</v>
      </c>
      <c r="N936" s="26">
        <v>1640</v>
      </c>
      <c r="O936" s="26"/>
      <c r="Q936" s="29">
        <v>10</v>
      </c>
      <c r="R936" s="29">
        <v>2</v>
      </c>
      <c r="S936" s="76">
        <f t="shared" si="210"/>
        <v>18</v>
      </c>
    </row>
    <row r="937" spans="3:19" ht="15" hidden="1" customHeight="1">
      <c r="C937" s="114">
        <f t="shared" si="206"/>
        <v>10220</v>
      </c>
      <c r="D937" s="114" t="s">
        <v>120</v>
      </c>
      <c r="E937" s="114">
        <v>31620</v>
      </c>
      <c r="F937" s="114">
        <v>1850</v>
      </c>
      <c r="G937" s="114"/>
      <c r="I937" s="115">
        <v>10</v>
      </c>
      <c r="J937" s="115">
        <v>2</v>
      </c>
      <c r="K937" s="193">
        <f t="shared" si="209"/>
        <v>20</v>
      </c>
      <c r="L937" s="26" t="s">
        <v>120</v>
      </c>
      <c r="M937" s="26">
        <v>28270</v>
      </c>
      <c r="N937" s="26">
        <v>1640</v>
      </c>
      <c r="O937" s="26"/>
      <c r="Q937" s="29">
        <v>10</v>
      </c>
      <c r="R937" s="29">
        <v>2</v>
      </c>
      <c r="S937" s="76">
        <f t="shared" si="210"/>
        <v>20</v>
      </c>
    </row>
    <row r="938" spans="3:19" ht="15" hidden="1" customHeight="1">
      <c r="C938" s="114">
        <f t="shared" si="206"/>
        <v>10222</v>
      </c>
      <c r="D938" s="114" t="s">
        <v>121</v>
      </c>
      <c r="E938" s="114">
        <v>33490</v>
      </c>
      <c r="F938" s="114">
        <v>1850</v>
      </c>
      <c r="G938" s="114"/>
      <c r="I938" s="115">
        <v>10</v>
      </c>
      <c r="J938" s="115">
        <v>2</v>
      </c>
      <c r="K938" s="193">
        <f t="shared" si="209"/>
        <v>22</v>
      </c>
      <c r="L938" s="26" t="s">
        <v>121</v>
      </c>
      <c r="M938" s="26">
        <v>29930</v>
      </c>
      <c r="N938" s="26">
        <v>1640</v>
      </c>
      <c r="O938" s="26"/>
      <c r="Q938" s="29">
        <v>10</v>
      </c>
      <c r="R938" s="29">
        <v>2</v>
      </c>
      <c r="S938" s="76">
        <f t="shared" si="210"/>
        <v>22</v>
      </c>
    </row>
    <row r="939" spans="3:19" ht="15" hidden="1" customHeight="1">
      <c r="C939" s="114">
        <f t="shared" si="206"/>
        <v>10224</v>
      </c>
      <c r="D939" s="114" t="s">
        <v>122</v>
      </c>
      <c r="E939" s="114">
        <v>35360</v>
      </c>
      <c r="F939" s="114">
        <v>1850</v>
      </c>
      <c r="G939" s="114"/>
      <c r="I939" s="115">
        <v>10</v>
      </c>
      <c r="J939" s="115">
        <v>2</v>
      </c>
      <c r="K939" s="193">
        <f t="shared" si="209"/>
        <v>24</v>
      </c>
      <c r="L939" s="26" t="s">
        <v>122</v>
      </c>
      <c r="M939" s="26">
        <v>31590</v>
      </c>
      <c r="N939" s="26">
        <v>1640</v>
      </c>
      <c r="O939" s="26"/>
      <c r="Q939" s="29">
        <v>10</v>
      </c>
      <c r="R939" s="29">
        <v>2</v>
      </c>
      <c r="S939" s="76">
        <f t="shared" si="210"/>
        <v>24</v>
      </c>
    </row>
    <row r="940" spans="3:19" ht="15" hidden="1" customHeight="1">
      <c r="C940" s="114">
        <f t="shared" si="206"/>
        <v>10226</v>
      </c>
      <c r="D940" s="114" t="s">
        <v>123</v>
      </c>
      <c r="E940" s="114">
        <v>37230</v>
      </c>
      <c r="F940" s="114">
        <v>1850</v>
      </c>
      <c r="G940" s="114"/>
      <c r="I940" s="115">
        <v>10</v>
      </c>
      <c r="J940" s="115">
        <v>2</v>
      </c>
      <c r="K940" s="193">
        <f t="shared" si="209"/>
        <v>26</v>
      </c>
      <c r="L940" s="26" t="s">
        <v>123</v>
      </c>
      <c r="M940" s="26">
        <v>33250</v>
      </c>
      <c r="N940" s="26">
        <v>1640</v>
      </c>
      <c r="O940" s="26"/>
      <c r="Q940" s="29">
        <v>10</v>
      </c>
      <c r="R940" s="29">
        <v>2</v>
      </c>
      <c r="S940" s="76">
        <f t="shared" si="210"/>
        <v>26</v>
      </c>
    </row>
    <row r="941" spans="3:19" ht="15" hidden="1" customHeight="1">
      <c r="C941" s="114">
        <f t="shared" si="206"/>
        <v>10228</v>
      </c>
      <c r="D941" s="114" t="s">
        <v>124</v>
      </c>
      <c r="E941" s="114">
        <v>39090</v>
      </c>
      <c r="F941" s="114">
        <v>1850</v>
      </c>
      <c r="G941" s="114"/>
      <c r="I941" s="115">
        <v>10</v>
      </c>
      <c r="J941" s="115">
        <v>2</v>
      </c>
      <c r="K941" s="193">
        <f t="shared" si="209"/>
        <v>28</v>
      </c>
      <c r="L941" s="26" t="s">
        <v>124</v>
      </c>
      <c r="M941" s="26">
        <v>34910</v>
      </c>
      <c r="N941" s="26">
        <v>1640</v>
      </c>
      <c r="O941" s="26"/>
      <c r="Q941" s="29">
        <v>10</v>
      </c>
      <c r="R941" s="29">
        <v>2</v>
      </c>
      <c r="S941" s="76">
        <f t="shared" si="210"/>
        <v>28</v>
      </c>
    </row>
    <row r="942" spans="3:19" ht="15" hidden="1" customHeight="1">
      <c r="C942" s="114">
        <f t="shared" si="206"/>
        <v>10230</v>
      </c>
      <c r="D942" s="114" t="s">
        <v>125</v>
      </c>
      <c r="E942" s="114">
        <v>40960</v>
      </c>
      <c r="F942" s="114">
        <v>1850</v>
      </c>
      <c r="G942" s="114"/>
      <c r="I942" s="115">
        <v>10</v>
      </c>
      <c r="J942" s="115">
        <v>2</v>
      </c>
      <c r="K942" s="193">
        <f t="shared" si="209"/>
        <v>30</v>
      </c>
      <c r="L942" s="26" t="s">
        <v>125</v>
      </c>
      <c r="M942" s="26">
        <v>36570</v>
      </c>
      <c r="N942" s="26">
        <v>1640</v>
      </c>
      <c r="O942" s="26"/>
      <c r="Q942" s="29">
        <v>10</v>
      </c>
      <c r="R942" s="29">
        <v>2</v>
      </c>
      <c r="S942" s="76">
        <f t="shared" si="210"/>
        <v>30</v>
      </c>
    </row>
    <row r="943" spans="3:19" ht="15" hidden="1" customHeight="1">
      <c r="C943" s="114">
        <f t="shared" si="206"/>
        <v>10232</v>
      </c>
      <c r="D943" s="114" t="s">
        <v>126</v>
      </c>
      <c r="E943" s="114">
        <v>42830</v>
      </c>
      <c r="F943" s="114">
        <v>1850</v>
      </c>
      <c r="G943" s="114"/>
      <c r="I943" s="115">
        <v>10</v>
      </c>
      <c r="J943" s="115">
        <v>2</v>
      </c>
      <c r="K943" s="193">
        <f t="shared" si="209"/>
        <v>32</v>
      </c>
      <c r="L943" s="26" t="s">
        <v>126</v>
      </c>
      <c r="M943" s="26">
        <v>38230</v>
      </c>
      <c r="N943" s="26">
        <v>1640</v>
      </c>
      <c r="O943" s="26"/>
      <c r="Q943" s="29">
        <v>10</v>
      </c>
      <c r="R943" s="29">
        <v>2</v>
      </c>
      <c r="S943" s="76">
        <f t="shared" si="210"/>
        <v>32</v>
      </c>
    </row>
    <row r="944" spans="3:19" ht="15" hidden="1" customHeight="1">
      <c r="C944" s="114">
        <f t="shared" si="206"/>
        <v>10234</v>
      </c>
      <c r="D944" s="114" t="s">
        <v>127</v>
      </c>
      <c r="E944" s="114">
        <v>44700</v>
      </c>
      <c r="F944" s="114">
        <v>1850</v>
      </c>
      <c r="G944" s="114"/>
      <c r="I944" s="115">
        <v>10</v>
      </c>
      <c r="J944" s="115">
        <v>2</v>
      </c>
      <c r="K944" s="193">
        <f t="shared" si="209"/>
        <v>34</v>
      </c>
      <c r="L944" s="26" t="s">
        <v>127</v>
      </c>
      <c r="M944" s="26">
        <v>39890</v>
      </c>
      <c r="N944" s="26">
        <v>1640</v>
      </c>
      <c r="O944" s="26"/>
      <c r="Q944" s="29">
        <v>10</v>
      </c>
      <c r="R944" s="29">
        <v>2</v>
      </c>
      <c r="S944" s="76">
        <f t="shared" si="210"/>
        <v>34</v>
      </c>
    </row>
    <row r="945" spans="3:19" ht="15" hidden="1" customHeight="1">
      <c r="C945" s="114">
        <f t="shared" si="206"/>
        <v>10236</v>
      </c>
      <c r="D945" s="114" t="s">
        <v>128</v>
      </c>
      <c r="E945" s="114">
        <v>46570</v>
      </c>
      <c r="F945" s="114">
        <v>1850</v>
      </c>
      <c r="G945" s="114"/>
      <c r="I945" s="115">
        <v>10</v>
      </c>
      <c r="J945" s="115">
        <v>2</v>
      </c>
      <c r="K945" s="193">
        <f t="shared" si="209"/>
        <v>36</v>
      </c>
      <c r="L945" s="26" t="s">
        <v>128</v>
      </c>
      <c r="M945" s="26">
        <v>41540</v>
      </c>
      <c r="N945" s="26">
        <v>1640</v>
      </c>
      <c r="O945" s="26"/>
      <c r="Q945" s="29">
        <v>10</v>
      </c>
      <c r="R945" s="29">
        <v>2</v>
      </c>
      <c r="S945" s="76">
        <f t="shared" si="210"/>
        <v>36</v>
      </c>
    </row>
    <row r="946" spans="3:19" ht="15" hidden="1" customHeight="1">
      <c r="C946" s="114">
        <f t="shared" si="206"/>
        <v>10238</v>
      </c>
      <c r="D946" s="114" t="s">
        <v>129</v>
      </c>
      <c r="E946" s="114">
        <v>48430</v>
      </c>
      <c r="F946" s="114">
        <v>1850</v>
      </c>
      <c r="G946" s="114"/>
      <c r="I946" s="115">
        <v>10</v>
      </c>
      <c r="J946" s="115">
        <v>2</v>
      </c>
      <c r="K946" s="193">
        <f t="shared" si="209"/>
        <v>38</v>
      </c>
      <c r="L946" s="26" t="s">
        <v>129</v>
      </c>
      <c r="M946" s="26">
        <v>43200</v>
      </c>
      <c r="N946" s="26">
        <v>1640</v>
      </c>
      <c r="O946" s="26"/>
      <c r="Q946" s="29">
        <v>10</v>
      </c>
      <c r="R946" s="29">
        <v>2</v>
      </c>
      <c r="S946" s="76">
        <f t="shared" si="210"/>
        <v>38</v>
      </c>
    </row>
    <row r="947" spans="3:19" ht="15" hidden="1" customHeight="1">
      <c r="C947" s="114">
        <f t="shared" si="206"/>
        <v>10240</v>
      </c>
      <c r="D947" s="114" t="s">
        <v>130</v>
      </c>
      <c r="E947" s="114">
        <v>50300</v>
      </c>
      <c r="F947" s="114">
        <v>1850</v>
      </c>
      <c r="G947" s="114"/>
      <c r="I947" s="115">
        <v>10</v>
      </c>
      <c r="J947" s="115">
        <v>2</v>
      </c>
      <c r="K947" s="193">
        <f t="shared" si="209"/>
        <v>40</v>
      </c>
      <c r="L947" s="26" t="s">
        <v>130</v>
      </c>
      <c r="M947" s="26">
        <v>44860</v>
      </c>
      <c r="N947" s="26">
        <v>1640</v>
      </c>
      <c r="O947" s="26"/>
      <c r="Q947" s="29">
        <v>10</v>
      </c>
      <c r="R947" s="29">
        <v>2</v>
      </c>
      <c r="S947" s="76">
        <f t="shared" si="210"/>
        <v>40</v>
      </c>
    </row>
    <row r="948" spans="3:19" ht="15" hidden="1" customHeight="1">
      <c r="C948" s="114">
        <f t="shared" si="206"/>
        <v>1031</v>
      </c>
      <c r="D948" s="114" t="s">
        <v>131</v>
      </c>
      <c r="E948" s="114">
        <v>17670</v>
      </c>
      <c r="F948" s="114">
        <v>2560</v>
      </c>
      <c r="G948" s="114"/>
      <c r="I948" s="115">
        <v>10</v>
      </c>
      <c r="J948" s="115">
        <v>3</v>
      </c>
      <c r="K948" s="193">
        <v>1</v>
      </c>
      <c r="L948" s="26" t="s">
        <v>131</v>
      </c>
      <c r="M948" s="26">
        <v>15890</v>
      </c>
      <c r="N948" s="26">
        <v>2220</v>
      </c>
      <c r="O948" s="26"/>
      <c r="Q948" s="29">
        <v>10</v>
      </c>
      <c r="R948" s="29">
        <v>3</v>
      </c>
      <c r="S948" s="76">
        <v>1</v>
      </c>
    </row>
    <row r="949" spans="3:19" ht="15" hidden="1" customHeight="1">
      <c r="C949" s="114">
        <f t="shared" si="206"/>
        <v>1032</v>
      </c>
      <c r="D949" s="114" t="s">
        <v>111</v>
      </c>
      <c r="E949" s="114">
        <v>19020</v>
      </c>
      <c r="F949" s="114">
        <v>2560</v>
      </c>
      <c r="G949" s="114"/>
      <c r="I949" s="115">
        <v>10</v>
      </c>
      <c r="J949" s="115">
        <v>3</v>
      </c>
      <c r="K949" s="193">
        <v>2</v>
      </c>
      <c r="L949" s="26" t="s">
        <v>111</v>
      </c>
      <c r="M949" s="26">
        <v>17060</v>
      </c>
      <c r="N949" s="26">
        <v>2220</v>
      </c>
      <c r="O949" s="26"/>
      <c r="Q949" s="29">
        <v>10</v>
      </c>
      <c r="R949" s="29">
        <v>3</v>
      </c>
      <c r="S949" s="76">
        <v>2</v>
      </c>
    </row>
    <row r="950" spans="3:19" ht="15" hidden="1" customHeight="1">
      <c r="C950" s="114">
        <f t="shared" si="206"/>
        <v>1034</v>
      </c>
      <c r="D950" s="114" t="s">
        <v>112</v>
      </c>
      <c r="E950" s="114">
        <v>21720</v>
      </c>
      <c r="F950" s="114">
        <v>2560</v>
      </c>
      <c r="G950" s="114"/>
      <c r="I950" s="115">
        <v>10</v>
      </c>
      <c r="J950" s="115">
        <v>3</v>
      </c>
      <c r="K950" s="193">
        <f>K949+2</f>
        <v>4</v>
      </c>
      <c r="L950" s="26" t="s">
        <v>112</v>
      </c>
      <c r="M950" s="26">
        <v>19390</v>
      </c>
      <c r="N950" s="26">
        <v>2220</v>
      </c>
      <c r="O950" s="26"/>
      <c r="Q950" s="29">
        <v>10</v>
      </c>
      <c r="R950" s="29">
        <v>3</v>
      </c>
      <c r="S950" s="76">
        <f>S949+2</f>
        <v>4</v>
      </c>
    </row>
    <row r="951" spans="3:19" ht="15" hidden="1" customHeight="1">
      <c r="C951" s="114">
        <f t="shared" si="206"/>
        <v>1036</v>
      </c>
      <c r="D951" s="114" t="s">
        <v>113</v>
      </c>
      <c r="E951" s="114">
        <v>24430</v>
      </c>
      <c r="F951" s="114">
        <v>2560</v>
      </c>
      <c r="G951" s="114"/>
      <c r="I951" s="115">
        <v>10</v>
      </c>
      <c r="J951" s="115">
        <v>3</v>
      </c>
      <c r="K951" s="193">
        <f t="shared" ref="K951:K968" si="211">K950+2</f>
        <v>6</v>
      </c>
      <c r="L951" s="26" t="s">
        <v>113</v>
      </c>
      <c r="M951" s="26">
        <v>21730</v>
      </c>
      <c r="N951" s="26">
        <v>2220</v>
      </c>
      <c r="O951" s="26"/>
      <c r="Q951" s="29">
        <v>10</v>
      </c>
      <c r="R951" s="29">
        <v>3</v>
      </c>
      <c r="S951" s="76">
        <f t="shared" ref="S951:S968" si="212">S950+2</f>
        <v>6</v>
      </c>
    </row>
    <row r="952" spans="3:19" ht="15" hidden="1" customHeight="1">
      <c r="C952" s="114">
        <f t="shared" si="206"/>
        <v>1038</v>
      </c>
      <c r="D952" s="114" t="s">
        <v>114</v>
      </c>
      <c r="E952" s="114">
        <v>27140</v>
      </c>
      <c r="F952" s="114">
        <v>2560</v>
      </c>
      <c r="G952" s="114"/>
      <c r="I952" s="115">
        <v>10</v>
      </c>
      <c r="J952" s="115">
        <v>3</v>
      </c>
      <c r="K952" s="193">
        <f t="shared" si="211"/>
        <v>8</v>
      </c>
      <c r="L952" s="26" t="s">
        <v>114</v>
      </c>
      <c r="M952" s="26">
        <v>24060</v>
      </c>
      <c r="N952" s="26">
        <v>2220</v>
      </c>
      <c r="O952" s="26"/>
      <c r="Q952" s="29">
        <v>10</v>
      </c>
      <c r="R952" s="29">
        <v>3</v>
      </c>
      <c r="S952" s="76">
        <f t="shared" si="212"/>
        <v>8</v>
      </c>
    </row>
    <row r="953" spans="3:19" ht="15" hidden="1" customHeight="1">
      <c r="C953" s="114">
        <f t="shared" si="206"/>
        <v>10310</v>
      </c>
      <c r="D953" s="114" t="s">
        <v>115</v>
      </c>
      <c r="E953" s="114">
        <v>29840</v>
      </c>
      <c r="F953" s="114">
        <v>2560</v>
      </c>
      <c r="G953" s="114"/>
      <c r="I953" s="115">
        <v>10</v>
      </c>
      <c r="J953" s="115">
        <v>3</v>
      </c>
      <c r="K953" s="193">
        <f t="shared" si="211"/>
        <v>10</v>
      </c>
      <c r="L953" s="26" t="s">
        <v>115</v>
      </c>
      <c r="M953" s="26">
        <v>26400</v>
      </c>
      <c r="N953" s="26">
        <v>2220</v>
      </c>
      <c r="O953" s="26"/>
      <c r="Q953" s="29">
        <v>10</v>
      </c>
      <c r="R953" s="29">
        <v>3</v>
      </c>
      <c r="S953" s="76">
        <f t="shared" si="212"/>
        <v>10</v>
      </c>
    </row>
    <row r="954" spans="3:19" ht="15" hidden="1" customHeight="1">
      <c r="C954" s="114">
        <f t="shared" si="206"/>
        <v>10312</v>
      </c>
      <c r="D954" s="114" t="s">
        <v>116</v>
      </c>
      <c r="E954" s="114">
        <v>32550</v>
      </c>
      <c r="F954" s="114">
        <v>2560</v>
      </c>
      <c r="G954" s="114"/>
      <c r="I954" s="115">
        <v>10</v>
      </c>
      <c r="J954" s="115">
        <v>3</v>
      </c>
      <c r="K954" s="193">
        <f t="shared" si="211"/>
        <v>12</v>
      </c>
      <c r="L954" s="26" t="s">
        <v>116</v>
      </c>
      <c r="M954" s="26">
        <v>28730</v>
      </c>
      <c r="N954" s="26">
        <v>2220</v>
      </c>
      <c r="O954" s="26"/>
      <c r="Q954" s="29">
        <v>10</v>
      </c>
      <c r="R954" s="29">
        <v>3</v>
      </c>
      <c r="S954" s="76">
        <f t="shared" si="212"/>
        <v>12</v>
      </c>
    </row>
    <row r="955" spans="3:19" ht="15" hidden="1" customHeight="1">
      <c r="C955" s="114">
        <f t="shared" si="206"/>
        <v>10314</v>
      </c>
      <c r="D955" s="114" t="s">
        <v>117</v>
      </c>
      <c r="E955" s="114">
        <v>35250</v>
      </c>
      <c r="F955" s="114">
        <v>2560</v>
      </c>
      <c r="G955" s="114"/>
      <c r="I955" s="115">
        <v>10</v>
      </c>
      <c r="J955" s="115">
        <v>3</v>
      </c>
      <c r="K955" s="193">
        <f t="shared" si="211"/>
        <v>14</v>
      </c>
      <c r="L955" s="26" t="s">
        <v>117</v>
      </c>
      <c r="M955" s="26">
        <v>31060</v>
      </c>
      <c r="N955" s="26">
        <v>2220</v>
      </c>
      <c r="O955" s="26"/>
      <c r="Q955" s="29">
        <v>10</v>
      </c>
      <c r="R955" s="29">
        <v>3</v>
      </c>
      <c r="S955" s="76">
        <f t="shared" si="212"/>
        <v>14</v>
      </c>
    </row>
    <row r="956" spans="3:19" ht="15" hidden="1" customHeight="1">
      <c r="C956" s="114">
        <f t="shared" si="206"/>
        <v>10316</v>
      </c>
      <c r="D956" s="114" t="s">
        <v>118</v>
      </c>
      <c r="E956" s="114">
        <v>37960</v>
      </c>
      <c r="F956" s="114">
        <v>2560</v>
      </c>
      <c r="G956" s="114"/>
      <c r="I956" s="115">
        <v>10</v>
      </c>
      <c r="J956" s="115">
        <v>3</v>
      </c>
      <c r="K956" s="193">
        <f t="shared" si="211"/>
        <v>16</v>
      </c>
      <c r="L956" s="26" t="s">
        <v>118</v>
      </c>
      <c r="M956" s="26">
        <v>33400</v>
      </c>
      <c r="N956" s="26">
        <v>2220</v>
      </c>
      <c r="O956" s="26"/>
      <c r="Q956" s="29">
        <v>10</v>
      </c>
      <c r="R956" s="29">
        <v>3</v>
      </c>
      <c r="S956" s="76">
        <f t="shared" si="212"/>
        <v>16</v>
      </c>
    </row>
    <row r="957" spans="3:19" ht="15" hidden="1" customHeight="1">
      <c r="C957" s="114">
        <f t="shared" si="206"/>
        <v>10318</v>
      </c>
      <c r="D957" s="114" t="s">
        <v>119</v>
      </c>
      <c r="E957" s="114">
        <v>40670</v>
      </c>
      <c r="F957" s="114">
        <v>2560</v>
      </c>
      <c r="G957" s="114"/>
      <c r="I957" s="115">
        <v>10</v>
      </c>
      <c r="J957" s="115">
        <v>3</v>
      </c>
      <c r="K957" s="193">
        <f t="shared" si="211"/>
        <v>18</v>
      </c>
      <c r="L957" s="26" t="s">
        <v>119</v>
      </c>
      <c r="M957" s="26">
        <v>35730</v>
      </c>
      <c r="N957" s="26">
        <v>2220</v>
      </c>
      <c r="O957" s="26"/>
      <c r="Q957" s="29">
        <v>10</v>
      </c>
      <c r="R957" s="29">
        <v>3</v>
      </c>
      <c r="S957" s="76">
        <f t="shared" si="212"/>
        <v>18</v>
      </c>
    </row>
    <row r="958" spans="3:19" ht="15" hidden="1" customHeight="1">
      <c r="C958" s="114">
        <f t="shared" si="206"/>
        <v>10320</v>
      </c>
      <c r="D958" s="114" t="s">
        <v>120</v>
      </c>
      <c r="E958" s="114">
        <v>43370</v>
      </c>
      <c r="F958" s="114">
        <v>2560</v>
      </c>
      <c r="G958" s="114"/>
      <c r="I958" s="115">
        <v>10</v>
      </c>
      <c r="J958" s="115">
        <v>3</v>
      </c>
      <c r="K958" s="193">
        <f t="shared" si="211"/>
        <v>20</v>
      </c>
      <c r="L958" s="26" t="s">
        <v>120</v>
      </c>
      <c r="M958" s="26">
        <v>38070</v>
      </c>
      <c r="N958" s="26">
        <v>2220</v>
      </c>
      <c r="O958" s="26"/>
      <c r="Q958" s="29">
        <v>10</v>
      </c>
      <c r="R958" s="29">
        <v>3</v>
      </c>
      <c r="S958" s="76">
        <f t="shared" si="212"/>
        <v>20</v>
      </c>
    </row>
    <row r="959" spans="3:19" ht="15" hidden="1" customHeight="1">
      <c r="C959" s="114">
        <f t="shared" si="206"/>
        <v>10322</v>
      </c>
      <c r="D959" s="114" t="s">
        <v>121</v>
      </c>
      <c r="E959" s="114">
        <v>45970</v>
      </c>
      <c r="F959" s="114">
        <v>2560</v>
      </c>
      <c r="G959" s="114"/>
      <c r="I959" s="115">
        <v>10</v>
      </c>
      <c r="J959" s="115">
        <v>3</v>
      </c>
      <c r="K959" s="193">
        <f t="shared" si="211"/>
        <v>22</v>
      </c>
      <c r="L959" s="26" t="s">
        <v>121</v>
      </c>
      <c r="M959" s="26">
        <v>40320</v>
      </c>
      <c r="N959" s="26">
        <v>2220</v>
      </c>
      <c r="O959" s="26"/>
      <c r="Q959" s="29">
        <v>10</v>
      </c>
      <c r="R959" s="29">
        <v>3</v>
      </c>
      <c r="S959" s="76">
        <f t="shared" si="212"/>
        <v>22</v>
      </c>
    </row>
    <row r="960" spans="3:19" ht="15" hidden="1" customHeight="1">
      <c r="C960" s="114">
        <f t="shared" si="206"/>
        <v>10324</v>
      </c>
      <c r="D960" s="114" t="s">
        <v>122</v>
      </c>
      <c r="E960" s="114">
        <v>48570</v>
      </c>
      <c r="F960" s="114">
        <v>2560</v>
      </c>
      <c r="G960" s="114"/>
      <c r="I960" s="115">
        <v>10</v>
      </c>
      <c r="J960" s="115">
        <v>3</v>
      </c>
      <c r="K960" s="193">
        <f t="shared" si="211"/>
        <v>24</v>
      </c>
      <c r="L960" s="26" t="s">
        <v>122</v>
      </c>
      <c r="M960" s="26">
        <v>42570</v>
      </c>
      <c r="N960" s="26">
        <v>2220</v>
      </c>
      <c r="O960" s="26"/>
      <c r="Q960" s="29">
        <v>10</v>
      </c>
      <c r="R960" s="29">
        <v>3</v>
      </c>
      <c r="S960" s="76">
        <f t="shared" si="212"/>
        <v>24</v>
      </c>
    </row>
    <row r="961" spans="3:19" ht="15" hidden="1" customHeight="1">
      <c r="C961" s="114">
        <f t="shared" si="206"/>
        <v>10326</v>
      </c>
      <c r="D961" s="114" t="s">
        <v>123</v>
      </c>
      <c r="E961" s="114">
        <v>51170</v>
      </c>
      <c r="F961" s="114">
        <v>2560</v>
      </c>
      <c r="G961" s="114"/>
      <c r="I961" s="115">
        <v>10</v>
      </c>
      <c r="J961" s="115">
        <v>3</v>
      </c>
      <c r="K961" s="193">
        <f t="shared" si="211"/>
        <v>26</v>
      </c>
      <c r="L961" s="26" t="s">
        <v>123</v>
      </c>
      <c r="M961" s="26">
        <v>44830</v>
      </c>
      <c r="N961" s="26">
        <v>2220</v>
      </c>
      <c r="O961" s="26"/>
      <c r="Q961" s="29">
        <v>10</v>
      </c>
      <c r="R961" s="29">
        <v>3</v>
      </c>
      <c r="S961" s="76">
        <f t="shared" si="212"/>
        <v>26</v>
      </c>
    </row>
    <row r="962" spans="3:19" ht="15" hidden="1" customHeight="1">
      <c r="C962" s="114">
        <f t="shared" si="206"/>
        <v>10328</v>
      </c>
      <c r="D962" s="114" t="s">
        <v>124</v>
      </c>
      <c r="E962" s="114">
        <v>53770</v>
      </c>
      <c r="F962" s="114">
        <v>2560</v>
      </c>
      <c r="G962" s="114"/>
      <c r="I962" s="115">
        <v>10</v>
      </c>
      <c r="J962" s="115">
        <v>3</v>
      </c>
      <c r="K962" s="193">
        <f t="shared" si="211"/>
        <v>28</v>
      </c>
      <c r="L962" s="26" t="s">
        <v>124</v>
      </c>
      <c r="M962" s="26">
        <v>47080</v>
      </c>
      <c r="N962" s="26">
        <v>2220</v>
      </c>
      <c r="O962" s="26"/>
      <c r="Q962" s="29">
        <v>10</v>
      </c>
      <c r="R962" s="29">
        <v>3</v>
      </c>
      <c r="S962" s="76">
        <f t="shared" si="212"/>
        <v>28</v>
      </c>
    </row>
    <row r="963" spans="3:19" ht="15" hidden="1" customHeight="1">
      <c r="C963" s="114">
        <f t="shared" si="206"/>
        <v>10330</v>
      </c>
      <c r="D963" s="114" t="s">
        <v>125</v>
      </c>
      <c r="E963" s="114">
        <v>56370</v>
      </c>
      <c r="F963" s="114">
        <v>2560</v>
      </c>
      <c r="G963" s="114"/>
      <c r="I963" s="115">
        <v>10</v>
      </c>
      <c r="J963" s="115">
        <v>3</v>
      </c>
      <c r="K963" s="193">
        <f t="shared" si="211"/>
        <v>30</v>
      </c>
      <c r="L963" s="26" t="s">
        <v>125</v>
      </c>
      <c r="M963" s="26">
        <v>49330</v>
      </c>
      <c r="N963" s="26">
        <v>2220</v>
      </c>
      <c r="O963" s="26"/>
      <c r="Q963" s="29">
        <v>10</v>
      </c>
      <c r="R963" s="29">
        <v>3</v>
      </c>
      <c r="S963" s="76">
        <f t="shared" si="212"/>
        <v>30</v>
      </c>
    </row>
    <row r="964" spans="3:19" ht="15" hidden="1" customHeight="1">
      <c r="C964" s="114">
        <f t="shared" si="206"/>
        <v>10332</v>
      </c>
      <c r="D964" s="114" t="s">
        <v>126</v>
      </c>
      <c r="E964" s="114">
        <v>58970</v>
      </c>
      <c r="F964" s="114">
        <v>2560</v>
      </c>
      <c r="G964" s="114"/>
      <c r="I964" s="115">
        <v>10</v>
      </c>
      <c r="J964" s="115">
        <v>3</v>
      </c>
      <c r="K964" s="193">
        <f t="shared" si="211"/>
        <v>32</v>
      </c>
      <c r="L964" s="26" t="s">
        <v>126</v>
      </c>
      <c r="M964" s="26">
        <v>51590</v>
      </c>
      <c r="N964" s="26">
        <v>2220</v>
      </c>
      <c r="O964" s="26"/>
      <c r="Q964" s="29">
        <v>10</v>
      </c>
      <c r="R964" s="29">
        <v>3</v>
      </c>
      <c r="S964" s="76">
        <f t="shared" si="212"/>
        <v>32</v>
      </c>
    </row>
    <row r="965" spans="3:19" ht="15" hidden="1" customHeight="1">
      <c r="C965" s="114">
        <f t="shared" si="206"/>
        <v>10334</v>
      </c>
      <c r="D965" s="114" t="s">
        <v>127</v>
      </c>
      <c r="E965" s="114">
        <v>61570</v>
      </c>
      <c r="F965" s="114">
        <v>2560</v>
      </c>
      <c r="G965" s="114"/>
      <c r="I965" s="115">
        <v>10</v>
      </c>
      <c r="J965" s="115">
        <v>3</v>
      </c>
      <c r="K965" s="193">
        <f t="shared" si="211"/>
        <v>34</v>
      </c>
      <c r="L965" s="26" t="s">
        <v>127</v>
      </c>
      <c r="M965" s="26">
        <v>53840</v>
      </c>
      <c r="N965" s="26">
        <v>2220</v>
      </c>
      <c r="O965" s="26"/>
      <c r="Q965" s="29">
        <v>10</v>
      </c>
      <c r="R965" s="29">
        <v>3</v>
      </c>
      <c r="S965" s="76">
        <f t="shared" si="212"/>
        <v>34</v>
      </c>
    </row>
    <row r="966" spans="3:19" ht="15" hidden="1" customHeight="1">
      <c r="C966" s="114">
        <f t="shared" si="206"/>
        <v>10336</v>
      </c>
      <c r="D966" s="114" t="s">
        <v>128</v>
      </c>
      <c r="E966" s="114">
        <v>64170</v>
      </c>
      <c r="F966" s="114">
        <v>2560</v>
      </c>
      <c r="G966" s="114"/>
      <c r="I966" s="115">
        <v>10</v>
      </c>
      <c r="J966" s="115">
        <v>3</v>
      </c>
      <c r="K966" s="193">
        <f t="shared" si="211"/>
        <v>36</v>
      </c>
      <c r="L966" s="26" t="s">
        <v>128</v>
      </c>
      <c r="M966" s="26">
        <v>56090</v>
      </c>
      <c r="N966" s="26">
        <v>2220</v>
      </c>
      <c r="O966" s="26"/>
      <c r="Q966" s="29">
        <v>10</v>
      </c>
      <c r="R966" s="29">
        <v>3</v>
      </c>
      <c r="S966" s="76">
        <f t="shared" si="212"/>
        <v>36</v>
      </c>
    </row>
    <row r="967" spans="3:19" ht="15" hidden="1" customHeight="1">
      <c r="C967" s="114">
        <f t="shared" si="206"/>
        <v>10338</v>
      </c>
      <c r="D967" s="114" t="s">
        <v>129</v>
      </c>
      <c r="E967" s="114">
        <v>66770</v>
      </c>
      <c r="F967" s="114">
        <v>2560</v>
      </c>
      <c r="G967" s="114"/>
      <c r="I967" s="115">
        <v>10</v>
      </c>
      <c r="J967" s="115">
        <v>3</v>
      </c>
      <c r="K967" s="193">
        <f t="shared" si="211"/>
        <v>38</v>
      </c>
      <c r="L967" s="26" t="s">
        <v>129</v>
      </c>
      <c r="M967" s="26">
        <v>58340</v>
      </c>
      <c r="N967" s="26">
        <v>2220</v>
      </c>
      <c r="O967" s="26"/>
      <c r="Q967" s="29">
        <v>10</v>
      </c>
      <c r="R967" s="29">
        <v>3</v>
      </c>
      <c r="S967" s="76">
        <f t="shared" si="212"/>
        <v>38</v>
      </c>
    </row>
    <row r="968" spans="3:19" ht="15" hidden="1" customHeight="1">
      <c r="C968" s="114">
        <f t="shared" si="206"/>
        <v>10340</v>
      </c>
      <c r="D968" s="114" t="s">
        <v>130</v>
      </c>
      <c r="E968" s="114">
        <v>69370</v>
      </c>
      <c r="F968" s="114">
        <v>2560</v>
      </c>
      <c r="G968" s="114"/>
      <c r="I968" s="115">
        <v>10</v>
      </c>
      <c r="J968" s="115">
        <v>3</v>
      </c>
      <c r="K968" s="193">
        <f t="shared" si="211"/>
        <v>40</v>
      </c>
      <c r="L968" s="26" t="s">
        <v>130</v>
      </c>
      <c r="M968" s="26">
        <v>60600</v>
      </c>
      <c r="N968" s="26">
        <v>2220</v>
      </c>
      <c r="O968" s="26"/>
      <c r="Q968" s="29">
        <v>10</v>
      </c>
      <c r="R968" s="29">
        <v>3</v>
      </c>
      <c r="S968" s="76">
        <f t="shared" si="212"/>
        <v>40</v>
      </c>
    </row>
    <row r="969" spans="3:19" ht="15" hidden="1" customHeight="1">
      <c r="C969" s="114">
        <f t="shared" si="206"/>
        <v>1041</v>
      </c>
      <c r="D969" s="114" t="s">
        <v>131</v>
      </c>
      <c r="E969" s="114">
        <v>22870</v>
      </c>
      <c r="F969" s="114">
        <v>3480</v>
      </c>
      <c r="G969" s="114"/>
      <c r="I969" s="115">
        <v>10</v>
      </c>
      <c r="J969" s="115">
        <v>4</v>
      </c>
      <c r="K969" s="193">
        <v>1</v>
      </c>
      <c r="L969" s="26" t="s">
        <v>131</v>
      </c>
      <c r="M969" s="26">
        <v>19900</v>
      </c>
      <c r="N969" s="26">
        <v>2890</v>
      </c>
      <c r="O969" s="26"/>
      <c r="Q969" s="29">
        <v>10</v>
      </c>
      <c r="R969" s="29">
        <v>4</v>
      </c>
      <c r="S969" s="76">
        <v>1</v>
      </c>
    </row>
    <row r="970" spans="3:19" ht="15" hidden="1" customHeight="1">
      <c r="C970" s="114">
        <f t="shared" si="206"/>
        <v>1042</v>
      </c>
      <c r="D970" s="114" t="s">
        <v>111</v>
      </c>
      <c r="E970" s="114">
        <v>24720</v>
      </c>
      <c r="F970" s="114">
        <v>3480</v>
      </c>
      <c r="G970" s="114"/>
      <c r="I970" s="115">
        <v>10</v>
      </c>
      <c r="J970" s="115">
        <v>4</v>
      </c>
      <c r="K970" s="193">
        <v>2</v>
      </c>
      <c r="L970" s="26" t="s">
        <v>111</v>
      </c>
      <c r="M970" s="26">
        <v>21430</v>
      </c>
      <c r="N970" s="26">
        <v>2890</v>
      </c>
      <c r="O970" s="26"/>
      <c r="Q970" s="29">
        <v>10</v>
      </c>
      <c r="R970" s="29">
        <v>4</v>
      </c>
      <c r="S970" s="76">
        <v>2</v>
      </c>
    </row>
    <row r="971" spans="3:19" ht="15" hidden="1" customHeight="1">
      <c r="C971" s="114">
        <f t="shared" ref="C971:C989" si="213">VALUE(CONCATENATE(I971,J971,K971))</f>
        <v>1044</v>
      </c>
      <c r="D971" s="114" t="s">
        <v>112</v>
      </c>
      <c r="E971" s="114">
        <v>28430</v>
      </c>
      <c r="F971" s="114">
        <v>3480</v>
      </c>
      <c r="G971" s="114"/>
      <c r="I971" s="115">
        <v>10</v>
      </c>
      <c r="J971" s="115">
        <v>4</v>
      </c>
      <c r="K971" s="193">
        <f>K970+2</f>
        <v>4</v>
      </c>
      <c r="L971" s="26" t="s">
        <v>112</v>
      </c>
      <c r="M971" s="26">
        <v>24500</v>
      </c>
      <c r="N971" s="26">
        <v>2890</v>
      </c>
      <c r="O971" s="26"/>
      <c r="Q971" s="29">
        <v>10</v>
      </c>
      <c r="R971" s="29">
        <v>4</v>
      </c>
      <c r="S971" s="76">
        <f>S970+2</f>
        <v>4</v>
      </c>
    </row>
    <row r="972" spans="3:19" ht="15" hidden="1" customHeight="1">
      <c r="C972" s="114">
        <f t="shared" si="213"/>
        <v>1046</v>
      </c>
      <c r="D972" s="114" t="s">
        <v>113</v>
      </c>
      <c r="E972" s="114">
        <v>32140</v>
      </c>
      <c r="F972" s="114">
        <v>3480</v>
      </c>
      <c r="G972" s="114"/>
      <c r="I972" s="115">
        <v>10</v>
      </c>
      <c r="J972" s="115">
        <v>4</v>
      </c>
      <c r="K972" s="193">
        <f t="shared" ref="K972:K989" si="214">K971+2</f>
        <v>6</v>
      </c>
      <c r="L972" s="26" t="s">
        <v>113</v>
      </c>
      <c r="M972" s="26">
        <v>27560</v>
      </c>
      <c r="N972" s="26">
        <v>2890</v>
      </c>
      <c r="O972" s="26"/>
      <c r="Q972" s="29">
        <v>10</v>
      </c>
      <c r="R972" s="29">
        <v>4</v>
      </c>
      <c r="S972" s="76">
        <f t="shared" ref="S972:S989" si="215">S971+2</f>
        <v>6</v>
      </c>
    </row>
    <row r="973" spans="3:19" ht="15" hidden="1" customHeight="1">
      <c r="C973" s="114">
        <f t="shared" si="213"/>
        <v>1048</v>
      </c>
      <c r="D973" s="114" t="s">
        <v>114</v>
      </c>
      <c r="E973" s="114">
        <v>35840</v>
      </c>
      <c r="F973" s="114">
        <v>3480</v>
      </c>
      <c r="G973" s="114"/>
      <c r="I973" s="115">
        <v>10</v>
      </c>
      <c r="J973" s="115">
        <v>4</v>
      </c>
      <c r="K973" s="193">
        <f t="shared" si="214"/>
        <v>8</v>
      </c>
      <c r="L973" s="26" t="s">
        <v>114</v>
      </c>
      <c r="M973" s="26">
        <v>30620</v>
      </c>
      <c r="N973" s="26">
        <v>2890</v>
      </c>
      <c r="O973" s="26"/>
      <c r="Q973" s="29">
        <v>10</v>
      </c>
      <c r="R973" s="29">
        <v>4</v>
      </c>
      <c r="S973" s="76">
        <f t="shared" si="215"/>
        <v>8</v>
      </c>
    </row>
    <row r="974" spans="3:19" ht="15" hidden="1" customHeight="1">
      <c r="C974" s="114">
        <f t="shared" si="213"/>
        <v>10410</v>
      </c>
      <c r="D974" s="114" t="s">
        <v>115</v>
      </c>
      <c r="E974" s="114">
        <v>39550</v>
      </c>
      <c r="F974" s="114">
        <v>3480</v>
      </c>
      <c r="G974" s="114"/>
      <c r="I974" s="115">
        <v>10</v>
      </c>
      <c r="J974" s="115">
        <v>4</v>
      </c>
      <c r="K974" s="193">
        <f t="shared" si="214"/>
        <v>10</v>
      </c>
      <c r="L974" s="26" t="s">
        <v>115</v>
      </c>
      <c r="M974" s="26">
        <v>33680</v>
      </c>
      <c r="N974" s="26">
        <v>2890</v>
      </c>
      <c r="O974" s="26"/>
      <c r="Q974" s="29">
        <v>10</v>
      </c>
      <c r="R974" s="29">
        <v>4</v>
      </c>
      <c r="S974" s="76">
        <f t="shared" si="215"/>
        <v>10</v>
      </c>
    </row>
    <row r="975" spans="3:19" ht="15" hidden="1" customHeight="1">
      <c r="C975" s="114">
        <f t="shared" si="213"/>
        <v>10412</v>
      </c>
      <c r="D975" s="114" t="s">
        <v>116</v>
      </c>
      <c r="E975" s="114">
        <v>43260</v>
      </c>
      <c r="F975" s="114">
        <v>3480</v>
      </c>
      <c r="G975" s="114"/>
      <c r="I975" s="115">
        <v>10</v>
      </c>
      <c r="J975" s="115">
        <v>4</v>
      </c>
      <c r="K975" s="193">
        <f t="shared" si="214"/>
        <v>12</v>
      </c>
      <c r="L975" s="26" t="s">
        <v>116</v>
      </c>
      <c r="M975" s="26">
        <v>36740</v>
      </c>
      <c r="N975" s="26">
        <v>2890</v>
      </c>
      <c r="O975" s="26"/>
      <c r="Q975" s="29">
        <v>10</v>
      </c>
      <c r="R975" s="29">
        <v>4</v>
      </c>
      <c r="S975" s="76">
        <f t="shared" si="215"/>
        <v>12</v>
      </c>
    </row>
    <row r="976" spans="3:19" ht="15" hidden="1" customHeight="1">
      <c r="C976" s="114">
        <f t="shared" si="213"/>
        <v>10414</v>
      </c>
      <c r="D976" s="114" t="s">
        <v>117</v>
      </c>
      <c r="E976" s="114">
        <v>46970</v>
      </c>
      <c r="F976" s="114">
        <v>3480</v>
      </c>
      <c r="G976" s="114"/>
      <c r="I976" s="115">
        <v>10</v>
      </c>
      <c r="J976" s="115">
        <v>4</v>
      </c>
      <c r="K976" s="193">
        <f t="shared" si="214"/>
        <v>14</v>
      </c>
      <c r="L976" s="26" t="s">
        <v>117</v>
      </c>
      <c r="M976" s="26">
        <v>39800</v>
      </c>
      <c r="N976" s="26">
        <v>2890</v>
      </c>
      <c r="O976" s="26"/>
      <c r="Q976" s="29">
        <v>10</v>
      </c>
      <c r="R976" s="29">
        <v>4</v>
      </c>
      <c r="S976" s="76">
        <f t="shared" si="215"/>
        <v>14</v>
      </c>
    </row>
    <row r="977" spans="3:25" ht="15" hidden="1" customHeight="1">
      <c r="C977" s="114">
        <f t="shared" si="213"/>
        <v>10416</v>
      </c>
      <c r="D977" s="114" t="s">
        <v>118</v>
      </c>
      <c r="E977" s="114">
        <v>50680</v>
      </c>
      <c r="F977" s="114">
        <v>3480</v>
      </c>
      <c r="G977" s="114"/>
      <c r="I977" s="115">
        <v>10</v>
      </c>
      <c r="J977" s="115">
        <v>4</v>
      </c>
      <c r="K977" s="193">
        <f t="shared" si="214"/>
        <v>16</v>
      </c>
      <c r="L977" s="26" t="s">
        <v>118</v>
      </c>
      <c r="M977" s="26">
        <v>42860</v>
      </c>
      <c r="N977" s="26">
        <v>2890</v>
      </c>
      <c r="O977" s="26"/>
      <c r="Q977" s="29">
        <v>10</v>
      </c>
      <c r="R977" s="29">
        <v>4</v>
      </c>
      <c r="S977" s="76">
        <f t="shared" si="215"/>
        <v>16</v>
      </c>
    </row>
    <row r="978" spans="3:25" ht="15" hidden="1" customHeight="1">
      <c r="C978" s="114">
        <f t="shared" si="213"/>
        <v>10418</v>
      </c>
      <c r="D978" s="114" t="s">
        <v>119</v>
      </c>
      <c r="E978" s="114">
        <v>54390</v>
      </c>
      <c r="F978" s="114">
        <v>3480</v>
      </c>
      <c r="G978" s="114"/>
      <c r="I978" s="115">
        <v>10</v>
      </c>
      <c r="J978" s="115">
        <v>4</v>
      </c>
      <c r="K978" s="193">
        <f t="shared" si="214"/>
        <v>18</v>
      </c>
      <c r="L978" s="26" t="s">
        <v>119</v>
      </c>
      <c r="M978" s="26">
        <v>45920</v>
      </c>
      <c r="N978" s="26">
        <v>2890</v>
      </c>
      <c r="O978" s="26"/>
      <c r="Q978" s="29">
        <v>10</v>
      </c>
      <c r="R978" s="29">
        <v>4</v>
      </c>
      <c r="S978" s="76">
        <f t="shared" si="215"/>
        <v>18</v>
      </c>
    </row>
    <row r="979" spans="3:25" ht="15" hidden="1" customHeight="1">
      <c r="C979" s="114">
        <f t="shared" si="213"/>
        <v>10420</v>
      </c>
      <c r="D979" s="114" t="s">
        <v>120</v>
      </c>
      <c r="E979" s="114">
        <v>58100</v>
      </c>
      <c r="F979" s="114">
        <v>3480</v>
      </c>
      <c r="G979" s="114"/>
      <c r="I979" s="115">
        <v>10</v>
      </c>
      <c r="J979" s="115">
        <v>4</v>
      </c>
      <c r="K979" s="193">
        <f t="shared" si="214"/>
        <v>20</v>
      </c>
      <c r="L979" s="26" t="s">
        <v>120</v>
      </c>
      <c r="M979" s="26">
        <v>48980</v>
      </c>
      <c r="N979" s="26">
        <v>2890</v>
      </c>
      <c r="O979" s="26"/>
      <c r="Q979" s="29">
        <v>10</v>
      </c>
      <c r="R979" s="29">
        <v>4</v>
      </c>
      <c r="S979" s="76">
        <f t="shared" si="215"/>
        <v>20</v>
      </c>
    </row>
    <row r="980" spans="3:25" ht="15" hidden="1" customHeight="1">
      <c r="C980" s="114">
        <f t="shared" si="213"/>
        <v>10422</v>
      </c>
      <c r="D980" s="114" t="s">
        <v>121</v>
      </c>
      <c r="E980" s="114">
        <v>61650</v>
      </c>
      <c r="F980" s="114">
        <v>3480</v>
      </c>
      <c r="G980" s="114"/>
      <c r="I980" s="115">
        <v>10</v>
      </c>
      <c r="J980" s="115">
        <v>4</v>
      </c>
      <c r="K980" s="193">
        <f t="shared" si="214"/>
        <v>22</v>
      </c>
      <c r="L980" s="26" t="s">
        <v>121</v>
      </c>
      <c r="M980" s="26">
        <v>51930</v>
      </c>
      <c r="N980" s="26">
        <v>2890</v>
      </c>
      <c r="O980" s="26"/>
      <c r="Q980" s="29">
        <v>10</v>
      </c>
      <c r="R980" s="29">
        <v>4</v>
      </c>
      <c r="S980" s="76">
        <f t="shared" si="215"/>
        <v>22</v>
      </c>
    </row>
    <row r="981" spans="3:25" ht="15" hidden="1" customHeight="1">
      <c r="C981" s="114">
        <f t="shared" si="213"/>
        <v>10424</v>
      </c>
      <c r="D981" s="114" t="s">
        <v>122</v>
      </c>
      <c r="E981" s="114">
        <v>65200</v>
      </c>
      <c r="F981" s="114">
        <v>3480</v>
      </c>
      <c r="G981" s="114"/>
      <c r="I981" s="115">
        <v>10</v>
      </c>
      <c r="J981" s="115">
        <v>4</v>
      </c>
      <c r="K981" s="193">
        <f t="shared" si="214"/>
        <v>24</v>
      </c>
      <c r="L981" s="26" t="s">
        <v>122</v>
      </c>
      <c r="M981" s="26">
        <v>54870</v>
      </c>
      <c r="N981" s="26">
        <v>2890</v>
      </c>
      <c r="O981" s="26"/>
      <c r="Q981" s="29">
        <v>10</v>
      </c>
      <c r="R981" s="29">
        <v>4</v>
      </c>
      <c r="S981" s="76">
        <f t="shared" si="215"/>
        <v>24</v>
      </c>
    </row>
    <row r="982" spans="3:25" ht="15" hidden="1" customHeight="1">
      <c r="C982" s="114">
        <f t="shared" si="213"/>
        <v>10426</v>
      </c>
      <c r="D982" s="114" t="s">
        <v>123</v>
      </c>
      <c r="E982" s="114">
        <v>68750</v>
      </c>
      <c r="F982" s="114">
        <v>3480</v>
      </c>
      <c r="G982" s="114"/>
      <c r="I982" s="115">
        <v>10</v>
      </c>
      <c r="J982" s="115">
        <v>4</v>
      </c>
      <c r="K982" s="193">
        <f t="shared" si="214"/>
        <v>26</v>
      </c>
      <c r="L982" s="26" t="s">
        <v>123</v>
      </c>
      <c r="M982" s="26">
        <v>57820</v>
      </c>
      <c r="N982" s="26">
        <v>2890</v>
      </c>
      <c r="O982" s="26"/>
      <c r="Q982" s="29">
        <v>10</v>
      </c>
      <c r="R982" s="29">
        <v>4</v>
      </c>
      <c r="S982" s="76">
        <f t="shared" si="215"/>
        <v>26</v>
      </c>
    </row>
    <row r="983" spans="3:25" ht="15" hidden="1" customHeight="1">
      <c r="C983" s="114">
        <f t="shared" si="213"/>
        <v>10428</v>
      </c>
      <c r="D983" s="114" t="s">
        <v>124</v>
      </c>
      <c r="E983" s="114">
        <v>72300</v>
      </c>
      <c r="F983" s="114">
        <v>3480</v>
      </c>
      <c r="G983" s="114"/>
      <c r="I983" s="115">
        <v>10</v>
      </c>
      <c r="J983" s="115">
        <v>4</v>
      </c>
      <c r="K983" s="193">
        <f t="shared" si="214"/>
        <v>28</v>
      </c>
      <c r="L983" s="26" t="s">
        <v>124</v>
      </c>
      <c r="M983" s="26">
        <v>60770</v>
      </c>
      <c r="N983" s="26">
        <v>2890</v>
      </c>
      <c r="O983" s="26"/>
      <c r="Q983" s="29">
        <v>10</v>
      </c>
      <c r="R983" s="29">
        <v>4</v>
      </c>
      <c r="S983" s="76">
        <f t="shared" si="215"/>
        <v>28</v>
      </c>
    </row>
    <row r="984" spans="3:25" ht="15" hidden="1" customHeight="1">
      <c r="C984" s="114">
        <f t="shared" si="213"/>
        <v>10430</v>
      </c>
      <c r="D984" s="114" t="s">
        <v>125</v>
      </c>
      <c r="E984" s="114">
        <v>75850</v>
      </c>
      <c r="F984" s="114">
        <v>3480</v>
      </c>
      <c r="G984" s="114"/>
      <c r="I984" s="115">
        <v>10</v>
      </c>
      <c r="J984" s="115">
        <v>4</v>
      </c>
      <c r="K984" s="193">
        <f t="shared" si="214"/>
        <v>30</v>
      </c>
      <c r="L984" s="26" t="s">
        <v>125</v>
      </c>
      <c r="M984" s="26">
        <v>63710</v>
      </c>
      <c r="N984" s="26">
        <v>2890</v>
      </c>
      <c r="O984" s="26"/>
      <c r="Q984" s="29">
        <v>10</v>
      </c>
      <c r="R984" s="29">
        <v>4</v>
      </c>
      <c r="S984" s="76">
        <f t="shared" si="215"/>
        <v>30</v>
      </c>
    </row>
    <row r="985" spans="3:25" ht="15" hidden="1" customHeight="1">
      <c r="C985" s="114">
        <f t="shared" si="213"/>
        <v>10432</v>
      </c>
      <c r="D985" s="114" t="s">
        <v>126</v>
      </c>
      <c r="E985" s="114">
        <v>79400</v>
      </c>
      <c r="F985" s="114">
        <v>3480</v>
      </c>
      <c r="G985" s="114"/>
      <c r="I985" s="115">
        <v>10</v>
      </c>
      <c r="J985" s="115">
        <v>4</v>
      </c>
      <c r="K985" s="193">
        <f t="shared" si="214"/>
        <v>32</v>
      </c>
      <c r="L985" s="26" t="s">
        <v>126</v>
      </c>
      <c r="M985" s="26">
        <v>66660</v>
      </c>
      <c r="N985" s="26">
        <v>2890</v>
      </c>
      <c r="O985" s="26"/>
      <c r="Q985" s="29">
        <v>10</v>
      </c>
      <c r="R985" s="29">
        <v>4</v>
      </c>
      <c r="S985" s="76">
        <f t="shared" si="215"/>
        <v>32</v>
      </c>
    </row>
    <row r="986" spans="3:25" ht="15" hidden="1" customHeight="1">
      <c r="C986" s="114">
        <f t="shared" si="213"/>
        <v>10434</v>
      </c>
      <c r="D986" s="114" t="s">
        <v>127</v>
      </c>
      <c r="E986" s="114">
        <v>82950</v>
      </c>
      <c r="F986" s="114">
        <v>3480</v>
      </c>
      <c r="G986" s="114"/>
      <c r="I986" s="115">
        <v>10</v>
      </c>
      <c r="J986" s="115">
        <v>4</v>
      </c>
      <c r="K986" s="193">
        <f t="shared" si="214"/>
        <v>34</v>
      </c>
      <c r="L986" s="26" t="s">
        <v>127</v>
      </c>
      <c r="M986" s="26">
        <v>69600</v>
      </c>
      <c r="N986" s="26">
        <v>2890</v>
      </c>
      <c r="O986" s="26"/>
      <c r="Q986" s="29">
        <v>10</v>
      </c>
      <c r="R986" s="29">
        <v>4</v>
      </c>
      <c r="S986" s="76">
        <f t="shared" si="215"/>
        <v>34</v>
      </c>
    </row>
    <row r="987" spans="3:25" ht="15" hidden="1" customHeight="1">
      <c r="C987" s="114">
        <f t="shared" si="213"/>
        <v>10436</v>
      </c>
      <c r="D987" s="114" t="s">
        <v>128</v>
      </c>
      <c r="E987" s="114">
        <v>86500</v>
      </c>
      <c r="F987" s="114">
        <v>3480</v>
      </c>
      <c r="G987" s="114"/>
      <c r="I987" s="115">
        <v>10</v>
      </c>
      <c r="J987" s="115">
        <v>4</v>
      </c>
      <c r="K987" s="193">
        <f t="shared" si="214"/>
        <v>36</v>
      </c>
      <c r="L987" s="26" t="s">
        <v>128</v>
      </c>
      <c r="M987" s="26">
        <v>72550</v>
      </c>
      <c r="N987" s="26">
        <v>2890</v>
      </c>
      <c r="O987" s="26"/>
      <c r="Q987" s="29">
        <v>10</v>
      </c>
      <c r="R987" s="29">
        <v>4</v>
      </c>
      <c r="S987" s="76">
        <f t="shared" si="215"/>
        <v>36</v>
      </c>
    </row>
    <row r="988" spans="3:25" ht="15" hidden="1" customHeight="1">
      <c r="C988" s="114">
        <f t="shared" si="213"/>
        <v>10438</v>
      </c>
      <c r="D988" s="114" t="s">
        <v>129</v>
      </c>
      <c r="E988" s="114">
        <v>90050</v>
      </c>
      <c r="F988" s="114">
        <v>3480</v>
      </c>
      <c r="G988" s="114"/>
      <c r="I988" s="115">
        <v>10</v>
      </c>
      <c r="J988" s="115">
        <v>4</v>
      </c>
      <c r="K988" s="193">
        <f t="shared" si="214"/>
        <v>38</v>
      </c>
      <c r="L988" s="26" t="s">
        <v>129</v>
      </c>
      <c r="M988" s="26">
        <v>75490</v>
      </c>
      <c r="N988" s="26">
        <v>2890</v>
      </c>
      <c r="O988" s="26"/>
      <c r="Q988" s="29">
        <v>10</v>
      </c>
      <c r="R988" s="29">
        <v>4</v>
      </c>
      <c r="S988" s="76">
        <f t="shared" si="215"/>
        <v>38</v>
      </c>
    </row>
    <row r="989" spans="3:25" ht="15" hidden="1" customHeight="1">
      <c r="C989" s="114">
        <f t="shared" si="213"/>
        <v>10440</v>
      </c>
      <c r="D989" s="114" t="s">
        <v>130</v>
      </c>
      <c r="E989" s="114">
        <v>93600</v>
      </c>
      <c r="F989" s="114">
        <v>3480</v>
      </c>
      <c r="G989" s="114"/>
      <c r="I989" s="115">
        <v>10</v>
      </c>
      <c r="J989" s="115">
        <v>4</v>
      </c>
      <c r="K989" s="193">
        <f t="shared" si="214"/>
        <v>40</v>
      </c>
      <c r="L989" s="26" t="s">
        <v>130</v>
      </c>
      <c r="M989" s="26">
        <v>78440</v>
      </c>
      <c r="N989" s="26">
        <v>2890</v>
      </c>
      <c r="O989" s="26"/>
      <c r="Q989" s="29">
        <v>10</v>
      </c>
      <c r="R989" s="29">
        <v>4</v>
      </c>
      <c r="S989" s="76">
        <f t="shared" si="215"/>
        <v>40</v>
      </c>
    </row>
    <row r="990" spans="3:25" ht="15" hidden="1" customHeight="1">
      <c r="C990" s="190"/>
      <c r="D990" s="190"/>
      <c r="E990" s="194"/>
      <c r="F990" s="195"/>
      <c r="G990" s="190"/>
      <c r="K990" s="188"/>
      <c r="L990" s="74"/>
      <c r="M990" s="77"/>
      <c r="N990" s="78"/>
      <c r="O990" s="74"/>
      <c r="S990" s="72"/>
      <c r="V990" s="188"/>
      <c r="Y990" s="188"/>
    </row>
    <row r="991" spans="3:25" ht="15" hidden="1" customHeight="1">
      <c r="C991" s="190" t="s">
        <v>132</v>
      </c>
      <c r="D991" s="190"/>
      <c r="E991" s="196"/>
      <c r="F991" s="195"/>
      <c r="G991" s="190"/>
      <c r="I991" s="115" t="s">
        <v>108</v>
      </c>
      <c r="J991" s="115" t="s">
        <v>109</v>
      </c>
      <c r="K991" s="188" t="s">
        <v>133</v>
      </c>
      <c r="L991" s="74"/>
      <c r="M991" s="79"/>
      <c r="N991" s="78"/>
      <c r="O991" s="74"/>
      <c r="Q991" s="29" t="s">
        <v>108</v>
      </c>
      <c r="R991" s="29" t="s">
        <v>109</v>
      </c>
      <c r="S991" s="72" t="s">
        <v>133</v>
      </c>
      <c r="V991" s="188"/>
      <c r="Y991" s="197"/>
    </row>
    <row r="992" spans="3:25" ht="15" hidden="1" customHeight="1">
      <c r="C992" s="190">
        <f>VALUE(CONCATENATE(I992,J992,K992))</f>
        <v>118</v>
      </c>
      <c r="D992" s="191">
        <v>33250</v>
      </c>
      <c r="E992" s="190">
        <v>350</v>
      </c>
      <c r="F992" s="191">
        <v>2790</v>
      </c>
      <c r="G992" s="114"/>
      <c r="H992" s="115"/>
      <c r="I992" s="113">
        <v>1</v>
      </c>
      <c r="J992" s="113">
        <v>1</v>
      </c>
      <c r="K992" s="187">
        <v>8</v>
      </c>
      <c r="L992" s="75">
        <v>31100</v>
      </c>
      <c r="M992" s="74">
        <v>280</v>
      </c>
      <c r="N992" s="75">
        <v>2850</v>
      </c>
      <c r="O992" s="26"/>
      <c r="P992" s="29"/>
      <c r="Q992" s="7">
        <v>1</v>
      </c>
      <c r="R992" s="7">
        <v>1</v>
      </c>
      <c r="S992" s="71">
        <v>8</v>
      </c>
    </row>
    <row r="993" spans="3:19" ht="15" hidden="1" customHeight="1">
      <c r="C993" s="190">
        <f t="shared" ref="C993:C1056" si="216">VALUE(CONCATENATE(I993,J993,K993))</f>
        <v>218</v>
      </c>
      <c r="D993" s="191">
        <v>33160</v>
      </c>
      <c r="E993" s="190">
        <v>340</v>
      </c>
      <c r="F993" s="191">
        <v>2780</v>
      </c>
      <c r="G993" s="114"/>
      <c r="H993" s="115"/>
      <c r="I993" s="113">
        <v>2</v>
      </c>
      <c r="J993" s="113">
        <v>1</v>
      </c>
      <c r="K993" s="187">
        <v>8</v>
      </c>
      <c r="L993" s="75">
        <v>29970</v>
      </c>
      <c r="M993" s="74">
        <v>280</v>
      </c>
      <c r="N993" s="75">
        <v>2720</v>
      </c>
      <c r="O993" s="26"/>
      <c r="P993" s="29"/>
      <c r="Q993" s="7">
        <v>2</v>
      </c>
      <c r="R993" s="7">
        <v>1</v>
      </c>
      <c r="S993" s="71">
        <v>8</v>
      </c>
    </row>
    <row r="994" spans="3:19" ht="15" hidden="1" customHeight="1">
      <c r="C994" s="190">
        <f t="shared" si="216"/>
        <v>318</v>
      </c>
      <c r="D994" s="191">
        <v>39380</v>
      </c>
      <c r="E994" s="190">
        <v>350</v>
      </c>
      <c r="F994" s="191">
        <v>3710</v>
      </c>
      <c r="G994" s="114"/>
      <c r="H994" s="115"/>
      <c r="I994" s="113">
        <v>3</v>
      </c>
      <c r="J994" s="113">
        <v>1</v>
      </c>
      <c r="K994" s="187">
        <v>8</v>
      </c>
      <c r="L994" s="75">
        <v>39060</v>
      </c>
      <c r="M994" s="74">
        <v>280</v>
      </c>
      <c r="N994" s="75">
        <v>3820</v>
      </c>
      <c r="O994" s="26"/>
      <c r="P994" s="29"/>
      <c r="Q994" s="7">
        <v>3</v>
      </c>
      <c r="R994" s="7">
        <v>1</v>
      </c>
      <c r="S994" s="71">
        <v>8</v>
      </c>
    </row>
    <row r="995" spans="3:19" ht="15" hidden="1" customHeight="1">
      <c r="C995" s="190">
        <f t="shared" si="216"/>
        <v>418</v>
      </c>
      <c r="D995" s="191">
        <v>34630</v>
      </c>
      <c r="E995" s="190">
        <v>340</v>
      </c>
      <c r="F995" s="191">
        <v>2990</v>
      </c>
      <c r="G995" s="114"/>
      <c r="H995" s="115"/>
      <c r="I995" s="113">
        <v>4</v>
      </c>
      <c r="J995" s="113">
        <v>1</v>
      </c>
      <c r="K995" s="187">
        <v>8</v>
      </c>
      <c r="L995" s="75">
        <v>31280</v>
      </c>
      <c r="M995" s="74">
        <v>280</v>
      </c>
      <c r="N995" s="75">
        <v>2880</v>
      </c>
      <c r="O995" s="26"/>
      <c r="P995" s="29"/>
      <c r="Q995" s="7">
        <v>4</v>
      </c>
      <c r="R995" s="7">
        <v>1</v>
      </c>
      <c r="S995" s="71">
        <v>8</v>
      </c>
    </row>
    <row r="996" spans="3:19" ht="15" hidden="1" customHeight="1">
      <c r="C996" s="190">
        <f t="shared" si="216"/>
        <v>518</v>
      </c>
      <c r="D996" s="191">
        <v>36390</v>
      </c>
      <c r="E996" s="190">
        <v>340</v>
      </c>
      <c r="F996" s="191">
        <v>3310</v>
      </c>
      <c r="G996" s="114"/>
      <c r="H996" s="115"/>
      <c r="I996" s="113">
        <v>5</v>
      </c>
      <c r="J996" s="113">
        <v>1</v>
      </c>
      <c r="K996" s="187">
        <v>8</v>
      </c>
      <c r="L996" s="75">
        <v>35710</v>
      </c>
      <c r="M996" s="74">
        <v>280</v>
      </c>
      <c r="N996" s="75">
        <v>3430</v>
      </c>
      <c r="O996" s="26"/>
      <c r="P996" s="29"/>
      <c r="Q996" s="7">
        <v>5</v>
      </c>
      <c r="R996" s="7">
        <v>1</v>
      </c>
      <c r="S996" s="71">
        <v>8</v>
      </c>
    </row>
    <row r="997" spans="3:19" ht="15" hidden="1" customHeight="1">
      <c r="C997" s="190">
        <f t="shared" si="216"/>
        <v>618</v>
      </c>
      <c r="D997" s="191">
        <v>37640</v>
      </c>
      <c r="E997" s="190">
        <v>340</v>
      </c>
      <c r="F997" s="191">
        <v>3430</v>
      </c>
      <c r="G997" s="114"/>
      <c r="H997" s="115"/>
      <c r="I997" s="113">
        <v>6</v>
      </c>
      <c r="J997" s="113">
        <v>1</v>
      </c>
      <c r="K997" s="187">
        <v>8</v>
      </c>
      <c r="L997" s="75">
        <v>35580</v>
      </c>
      <c r="M997" s="74">
        <v>280</v>
      </c>
      <c r="N997" s="75">
        <v>3400</v>
      </c>
      <c r="O997" s="26"/>
      <c r="P997" s="29"/>
      <c r="Q997" s="7">
        <v>6</v>
      </c>
      <c r="R997" s="7">
        <v>1</v>
      </c>
      <c r="S997" s="71">
        <v>8</v>
      </c>
    </row>
    <row r="998" spans="3:19" ht="15" hidden="1" customHeight="1">
      <c r="C998" s="190">
        <f t="shared" si="216"/>
        <v>718</v>
      </c>
      <c r="D998" s="191">
        <v>34740</v>
      </c>
      <c r="E998" s="190">
        <v>340</v>
      </c>
      <c r="F998" s="191">
        <v>3060</v>
      </c>
      <c r="G998" s="114"/>
      <c r="H998" s="115"/>
      <c r="I998" s="113">
        <v>7</v>
      </c>
      <c r="J998" s="113">
        <v>1</v>
      </c>
      <c r="K998" s="187">
        <v>8</v>
      </c>
      <c r="L998" s="75">
        <v>32420</v>
      </c>
      <c r="M998" s="74">
        <v>280</v>
      </c>
      <c r="N998" s="75">
        <v>3020</v>
      </c>
      <c r="O998" s="26"/>
      <c r="P998" s="29"/>
      <c r="Q998" s="7">
        <v>7</v>
      </c>
      <c r="R998" s="7">
        <v>1</v>
      </c>
      <c r="S998" s="71">
        <v>8</v>
      </c>
    </row>
    <row r="999" spans="3:19" ht="15" hidden="1" customHeight="1">
      <c r="C999" s="190">
        <f t="shared" si="216"/>
        <v>818</v>
      </c>
      <c r="D999" s="191">
        <v>33140</v>
      </c>
      <c r="E999" s="190">
        <v>340</v>
      </c>
      <c r="F999" s="191">
        <v>2890</v>
      </c>
      <c r="G999" s="114"/>
      <c r="H999" s="115"/>
      <c r="I999" s="113">
        <v>8</v>
      </c>
      <c r="J999" s="113">
        <v>1</v>
      </c>
      <c r="K999" s="187">
        <v>8</v>
      </c>
      <c r="L999" s="75">
        <v>30700</v>
      </c>
      <c r="M999" s="74">
        <v>280</v>
      </c>
      <c r="N999" s="75">
        <v>2810</v>
      </c>
      <c r="O999" s="26"/>
      <c r="P999" s="29"/>
      <c r="Q999" s="7">
        <v>8</v>
      </c>
      <c r="R999" s="7">
        <v>1</v>
      </c>
      <c r="S999" s="71">
        <v>8</v>
      </c>
    </row>
    <row r="1000" spans="3:19" ht="15" hidden="1" customHeight="1">
      <c r="C1000" s="190">
        <f t="shared" si="216"/>
        <v>918</v>
      </c>
      <c r="D1000" s="191">
        <v>33770</v>
      </c>
      <c r="E1000" s="190">
        <v>340</v>
      </c>
      <c r="F1000" s="191">
        <v>2940</v>
      </c>
      <c r="G1000" s="114"/>
      <c r="H1000" s="115"/>
      <c r="I1000" s="113">
        <v>9</v>
      </c>
      <c r="J1000" s="113">
        <v>1</v>
      </c>
      <c r="K1000" s="187">
        <v>8</v>
      </c>
      <c r="L1000" s="75">
        <v>30890</v>
      </c>
      <c r="M1000" s="74">
        <v>280</v>
      </c>
      <c r="N1000" s="75">
        <v>2840</v>
      </c>
      <c r="O1000" s="26"/>
      <c r="P1000" s="29"/>
      <c r="Q1000" s="7">
        <v>9</v>
      </c>
      <c r="R1000" s="7">
        <v>1</v>
      </c>
      <c r="S1000" s="71">
        <v>8</v>
      </c>
    </row>
    <row r="1001" spans="3:19" ht="15" hidden="1" customHeight="1">
      <c r="C1001" s="190">
        <f t="shared" si="216"/>
        <v>1018</v>
      </c>
      <c r="D1001" s="191">
        <v>31310</v>
      </c>
      <c r="E1001" s="190">
        <v>340</v>
      </c>
      <c r="F1001" s="191">
        <v>2550</v>
      </c>
      <c r="G1001" s="114"/>
      <c r="H1001" s="115"/>
      <c r="I1001" s="113">
        <v>10</v>
      </c>
      <c r="J1001" s="113">
        <v>1</v>
      </c>
      <c r="K1001" s="187">
        <v>8</v>
      </c>
      <c r="L1001" s="75">
        <v>28010</v>
      </c>
      <c r="M1001" s="74">
        <v>280</v>
      </c>
      <c r="N1001" s="75">
        <v>2490</v>
      </c>
      <c r="O1001" s="26"/>
      <c r="P1001" s="29"/>
      <c r="Q1001" s="7">
        <v>10</v>
      </c>
      <c r="R1001" s="7">
        <v>1</v>
      </c>
      <c r="S1001" s="71">
        <v>8</v>
      </c>
    </row>
    <row r="1002" spans="3:19" ht="15" hidden="1" customHeight="1">
      <c r="C1002" s="190">
        <f t="shared" si="216"/>
        <v>114</v>
      </c>
      <c r="D1002" s="191">
        <v>19950</v>
      </c>
      <c r="E1002" s="190">
        <v>350</v>
      </c>
      <c r="F1002" s="191">
        <v>2790</v>
      </c>
      <c r="G1002" s="114"/>
      <c r="H1002" s="115"/>
      <c r="I1002" s="113">
        <v>1</v>
      </c>
      <c r="J1002" s="113">
        <v>1</v>
      </c>
      <c r="K1002" s="187">
        <v>4</v>
      </c>
      <c r="L1002" s="75">
        <v>18660</v>
      </c>
      <c r="M1002" s="74">
        <v>280</v>
      </c>
      <c r="N1002" s="75">
        <v>2850</v>
      </c>
      <c r="O1002" s="26"/>
      <c r="P1002" s="29"/>
      <c r="Q1002" s="7">
        <v>1</v>
      </c>
      <c r="R1002" s="7">
        <v>1</v>
      </c>
      <c r="S1002" s="71">
        <v>4</v>
      </c>
    </row>
    <row r="1003" spans="3:19" ht="15" hidden="1" customHeight="1">
      <c r="C1003" s="190">
        <f t="shared" si="216"/>
        <v>214</v>
      </c>
      <c r="D1003" s="191">
        <v>19900</v>
      </c>
      <c r="E1003" s="190">
        <v>340</v>
      </c>
      <c r="F1003" s="191">
        <v>2780</v>
      </c>
      <c r="G1003" s="114"/>
      <c r="H1003" s="115"/>
      <c r="I1003" s="113">
        <v>2</v>
      </c>
      <c r="J1003" s="113">
        <v>1</v>
      </c>
      <c r="K1003" s="187">
        <v>4</v>
      </c>
      <c r="L1003" s="75">
        <v>17980</v>
      </c>
      <c r="M1003" s="74">
        <v>280</v>
      </c>
      <c r="N1003" s="75">
        <v>2720</v>
      </c>
      <c r="O1003" s="26"/>
      <c r="P1003" s="29"/>
      <c r="Q1003" s="7">
        <v>2</v>
      </c>
      <c r="R1003" s="7">
        <v>1</v>
      </c>
      <c r="S1003" s="71">
        <v>4</v>
      </c>
    </row>
    <row r="1004" spans="3:19" ht="15" hidden="1" customHeight="1">
      <c r="C1004" s="190">
        <f t="shared" si="216"/>
        <v>314</v>
      </c>
      <c r="D1004" s="191">
        <v>23630</v>
      </c>
      <c r="E1004" s="190">
        <v>350</v>
      </c>
      <c r="F1004" s="191">
        <v>3710</v>
      </c>
      <c r="G1004" s="114"/>
      <c r="H1004" s="115"/>
      <c r="I1004" s="113">
        <v>3</v>
      </c>
      <c r="J1004" s="113">
        <v>1</v>
      </c>
      <c r="K1004" s="187">
        <v>4</v>
      </c>
      <c r="L1004" s="75">
        <v>23440</v>
      </c>
      <c r="M1004" s="74">
        <v>280</v>
      </c>
      <c r="N1004" s="75">
        <v>3820</v>
      </c>
      <c r="O1004" s="26"/>
      <c r="P1004" s="29"/>
      <c r="Q1004" s="7">
        <v>3</v>
      </c>
      <c r="R1004" s="7">
        <v>1</v>
      </c>
      <c r="S1004" s="71">
        <v>4</v>
      </c>
    </row>
    <row r="1005" spans="3:19" ht="15" hidden="1" customHeight="1">
      <c r="C1005" s="190">
        <f t="shared" si="216"/>
        <v>414</v>
      </c>
      <c r="D1005" s="191">
        <v>20780</v>
      </c>
      <c r="E1005" s="190">
        <v>340</v>
      </c>
      <c r="F1005" s="191">
        <v>2990</v>
      </c>
      <c r="G1005" s="114"/>
      <c r="H1005" s="115"/>
      <c r="I1005" s="113">
        <v>4</v>
      </c>
      <c r="J1005" s="113">
        <v>1</v>
      </c>
      <c r="K1005" s="187">
        <v>4</v>
      </c>
      <c r="L1005" s="75">
        <v>18770</v>
      </c>
      <c r="M1005" s="74">
        <v>280</v>
      </c>
      <c r="N1005" s="75">
        <v>2880</v>
      </c>
      <c r="O1005" s="26"/>
      <c r="P1005" s="29"/>
      <c r="Q1005" s="7">
        <v>4</v>
      </c>
      <c r="R1005" s="7">
        <v>1</v>
      </c>
      <c r="S1005" s="71">
        <v>4</v>
      </c>
    </row>
    <row r="1006" spans="3:19" ht="15" hidden="1" customHeight="1">
      <c r="C1006" s="190">
        <f t="shared" si="216"/>
        <v>514</v>
      </c>
      <c r="D1006" s="191">
        <v>21830</v>
      </c>
      <c r="E1006" s="190">
        <v>340</v>
      </c>
      <c r="F1006" s="191">
        <v>3310</v>
      </c>
      <c r="G1006" s="114"/>
      <c r="H1006" s="115"/>
      <c r="I1006" s="113">
        <v>5</v>
      </c>
      <c r="J1006" s="113">
        <v>1</v>
      </c>
      <c r="K1006" s="187">
        <v>4</v>
      </c>
      <c r="L1006" s="75">
        <v>21430</v>
      </c>
      <c r="M1006" s="74">
        <v>280</v>
      </c>
      <c r="N1006" s="75">
        <v>3430</v>
      </c>
      <c r="O1006" s="26"/>
      <c r="P1006" s="29"/>
      <c r="Q1006" s="7">
        <v>5</v>
      </c>
      <c r="R1006" s="7">
        <v>1</v>
      </c>
      <c r="S1006" s="71">
        <v>4</v>
      </c>
    </row>
    <row r="1007" spans="3:19" ht="15" hidden="1" customHeight="1">
      <c r="C1007" s="190">
        <f t="shared" si="216"/>
        <v>614</v>
      </c>
      <c r="D1007" s="191">
        <v>22580</v>
      </c>
      <c r="E1007" s="190">
        <v>340</v>
      </c>
      <c r="F1007" s="191">
        <v>3430</v>
      </c>
      <c r="G1007" s="114"/>
      <c r="H1007" s="115"/>
      <c r="I1007" s="113">
        <v>6</v>
      </c>
      <c r="J1007" s="113">
        <v>1</v>
      </c>
      <c r="K1007" s="187">
        <v>4</v>
      </c>
      <c r="L1007" s="75">
        <v>21350</v>
      </c>
      <c r="M1007" s="74">
        <v>280</v>
      </c>
      <c r="N1007" s="75">
        <v>3400</v>
      </c>
      <c r="O1007" s="26"/>
      <c r="P1007" s="29"/>
      <c r="Q1007" s="7">
        <v>6</v>
      </c>
      <c r="R1007" s="7">
        <v>1</v>
      </c>
      <c r="S1007" s="71">
        <v>4</v>
      </c>
    </row>
    <row r="1008" spans="3:19" ht="15" hidden="1" customHeight="1">
      <c r="C1008" s="190">
        <f t="shared" si="216"/>
        <v>714</v>
      </c>
      <c r="D1008" s="191">
        <v>20840</v>
      </c>
      <c r="E1008" s="190">
        <v>340</v>
      </c>
      <c r="F1008" s="191">
        <v>3060</v>
      </c>
      <c r="G1008" s="114"/>
      <c r="H1008" s="115"/>
      <c r="I1008" s="113">
        <v>7</v>
      </c>
      <c r="J1008" s="113">
        <v>1</v>
      </c>
      <c r="K1008" s="187">
        <v>4</v>
      </c>
      <c r="L1008" s="75">
        <v>19450</v>
      </c>
      <c r="M1008" s="74">
        <v>280</v>
      </c>
      <c r="N1008" s="75">
        <v>3020</v>
      </c>
      <c r="O1008" s="26"/>
      <c r="P1008" s="29"/>
      <c r="Q1008" s="7">
        <v>7</v>
      </c>
      <c r="R1008" s="7">
        <v>1</v>
      </c>
      <c r="S1008" s="71">
        <v>4</v>
      </c>
    </row>
    <row r="1009" spans="3:19" ht="15" hidden="1" customHeight="1">
      <c r="C1009" s="190">
        <f t="shared" si="216"/>
        <v>814</v>
      </c>
      <c r="D1009" s="191">
        <v>19880</v>
      </c>
      <c r="E1009" s="190">
        <v>340</v>
      </c>
      <c r="F1009" s="191">
        <v>2890</v>
      </c>
      <c r="G1009" s="114"/>
      <c r="H1009" s="115"/>
      <c r="I1009" s="113">
        <v>8</v>
      </c>
      <c r="J1009" s="113">
        <v>1</v>
      </c>
      <c r="K1009" s="187">
        <v>4</v>
      </c>
      <c r="L1009" s="75">
        <v>18420</v>
      </c>
      <c r="M1009" s="74">
        <v>280</v>
      </c>
      <c r="N1009" s="75">
        <v>2810</v>
      </c>
      <c r="O1009" s="26"/>
      <c r="P1009" s="29"/>
      <c r="Q1009" s="7">
        <v>8</v>
      </c>
      <c r="R1009" s="7">
        <v>1</v>
      </c>
      <c r="S1009" s="71">
        <v>4</v>
      </c>
    </row>
    <row r="1010" spans="3:19" ht="15" hidden="1" customHeight="1">
      <c r="C1010" s="190">
        <f t="shared" si="216"/>
        <v>914</v>
      </c>
      <c r="D1010" s="191">
        <v>20260</v>
      </c>
      <c r="E1010" s="190">
        <v>340</v>
      </c>
      <c r="F1010" s="191">
        <v>2940</v>
      </c>
      <c r="G1010" s="114"/>
      <c r="H1010" s="115"/>
      <c r="I1010" s="113">
        <v>9</v>
      </c>
      <c r="J1010" s="113">
        <v>1</v>
      </c>
      <c r="K1010" s="187">
        <v>4</v>
      </c>
      <c r="L1010" s="75">
        <v>18530</v>
      </c>
      <c r="M1010" s="74">
        <v>280</v>
      </c>
      <c r="N1010" s="75">
        <v>2840</v>
      </c>
      <c r="O1010" s="26"/>
      <c r="P1010" s="29"/>
      <c r="Q1010" s="7">
        <v>9</v>
      </c>
      <c r="R1010" s="7">
        <v>1</v>
      </c>
      <c r="S1010" s="71">
        <v>4</v>
      </c>
    </row>
    <row r="1011" spans="3:19" ht="15" hidden="1" customHeight="1">
      <c r="C1011" s="190">
        <f t="shared" si="216"/>
        <v>1014</v>
      </c>
      <c r="D1011" s="191">
        <v>18790</v>
      </c>
      <c r="E1011" s="190">
        <v>340</v>
      </c>
      <c r="F1011" s="191">
        <v>2550</v>
      </c>
      <c r="G1011" s="114"/>
      <c r="H1011" s="115"/>
      <c r="I1011" s="113">
        <v>10</v>
      </c>
      <c r="J1011" s="113">
        <v>1</v>
      </c>
      <c r="K1011" s="187">
        <v>4</v>
      </c>
      <c r="L1011" s="75">
        <v>16800</v>
      </c>
      <c r="M1011" s="74">
        <v>280</v>
      </c>
      <c r="N1011" s="75">
        <v>2490</v>
      </c>
      <c r="O1011" s="26"/>
      <c r="P1011" s="29"/>
      <c r="Q1011" s="7">
        <v>10</v>
      </c>
      <c r="R1011" s="7">
        <v>1</v>
      </c>
      <c r="S1011" s="71">
        <v>4</v>
      </c>
    </row>
    <row r="1012" spans="3:19" ht="15" hidden="1" customHeight="1">
      <c r="C1012" s="190">
        <f t="shared" si="216"/>
        <v>128</v>
      </c>
      <c r="D1012" s="191">
        <v>39840</v>
      </c>
      <c r="E1012" s="190">
        <v>410</v>
      </c>
      <c r="F1012" s="191">
        <v>2930</v>
      </c>
      <c r="G1012" s="114"/>
      <c r="I1012" s="113">
        <v>1</v>
      </c>
      <c r="J1012" s="113">
        <v>2</v>
      </c>
      <c r="K1012" s="187">
        <v>8</v>
      </c>
      <c r="L1012" s="75">
        <v>37260</v>
      </c>
      <c r="M1012" s="74">
        <v>340</v>
      </c>
      <c r="N1012" s="75">
        <v>2990</v>
      </c>
      <c r="O1012" s="26"/>
      <c r="Q1012" s="7">
        <v>1</v>
      </c>
      <c r="R1012" s="7">
        <v>2</v>
      </c>
      <c r="S1012" s="71">
        <v>8</v>
      </c>
    </row>
    <row r="1013" spans="3:19" ht="15" hidden="1" customHeight="1">
      <c r="C1013" s="190">
        <f t="shared" si="216"/>
        <v>228</v>
      </c>
      <c r="D1013" s="191">
        <v>39880</v>
      </c>
      <c r="E1013" s="190">
        <v>410</v>
      </c>
      <c r="F1013" s="191">
        <v>2910</v>
      </c>
      <c r="G1013" s="114"/>
      <c r="I1013" s="113">
        <v>2</v>
      </c>
      <c r="J1013" s="113">
        <v>2</v>
      </c>
      <c r="K1013" s="187">
        <v>8</v>
      </c>
      <c r="L1013" s="75">
        <v>36050</v>
      </c>
      <c r="M1013" s="74">
        <v>340</v>
      </c>
      <c r="N1013" s="75">
        <v>2850</v>
      </c>
      <c r="O1013" s="26"/>
      <c r="Q1013" s="7">
        <v>2</v>
      </c>
      <c r="R1013" s="7">
        <v>2</v>
      </c>
      <c r="S1013" s="71">
        <v>8</v>
      </c>
    </row>
    <row r="1014" spans="3:19" ht="15" hidden="1" customHeight="1">
      <c r="C1014" s="190">
        <f t="shared" si="216"/>
        <v>328</v>
      </c>
      <c r="D1014" s="191">
        <v>46640</v>
      </c>
      <c r="E1014" s="190">
        <v>410</v>
      </c>
      <c r="F1014" s="191">
        <v>3890</v>
      </c>
      <c r="G1014" s="114"/>
      <c r="I1014" s="113">
        <v>3</v>
      </c>
      <c r="J1014" s="113">
        <v>2</v>
      </c>
      <c r="K1014" s="187">
        <v>8</v>
      </c>
      <c r="L1014" s="75">
        <v>45790</v>
      </c>
      <c r="M1014" s="74">
        <v>340</v>
      </c>
      <c r="N1014" s="75">
        <v>4000</v>
      </c>
      <c r="O1014" s="26"/>
      <c r="Q1014" s="7">
        <v>3</v>
      </c>
      <c r="R1014" s="7">
        <v>2</v>
      </c>
      <c r="S1014" s="71">
        <v>8</v>
      </c>
    </row>
    <row r="1015" spans="3:19" ht="15" hidden="1" customHeight="1">
      <c r="C1015" s="190">
        <f t="shared" si="216"/>
        <v>428</v>
      </c>
      <c r="D1015" s="191">
        <v>41160</v>
      </c>
      <c r="E1015" s="190">
        <v>410</v>
      </c>
      <c r="F1015" s="191">
        <v>3140</v>
      </c>
      <c r="G1015" s="114"/>
      <c r="I1015" s="113">
        <v>4</v>
      </c>
      <c r="J1015" s="113">
        <v>2</v>
      </c>
      <c r="K1015" s="187">
        <v>8</v>
      </c>
      <c r="L1015" s="75">
        <v>37440</v>
      </c>
      <c r="M1015" s="74">
        <v>340</v>
      </c>
      <c r="N1015" s="75">
        <v>3020</v>
      </c>
      <c r="O1015" s="26"/>
      <c r="Q1015" s="7">
        <v>4</v>
      </c>
      <c r="R1015" s="7">
        <v>2</v>
      </c>
      <c r="S1015" s="71">
        <v>8</v>
      </c>
    </row>
    <row r="1016" spans="3:19" ht="15" hidden="1" customHeight="1">
      <c r="C1016" s="190">
        <f t="shared" si="216"/>
        <v>528</v>
      </c>
      <c r="D1016" s="191">
        <v>43230</v>
      </c>
      <c r="E1016" s="190">
        <v>410</v>
      </c>
      <c r="F1016" s="191">
        <v>3480</v>
      </c>
      <c r="G1016" s="114"/>
      <c r="I1016" s="113">
        <v>5</v>
      </c>
      <c r="J1016" s="113">
        <v>2</v>
      </c>
      <c r="K1016" s="187">
        <v>8</v>
      </c>
      <c r="L1016" s="75">
        <v>42130</v>
      </c>
      <c r="M1016" s="74">
        <v>340</v>
      </c>
      <c r="N1016" s="75">
        <v>3590</v>
      </c>
      <c r="O1016" s="26"/>
      <c r="Q1016" s="7">
        <v>5</v>
      </c>
      <c r="R1016" s="7">
        <v>2</v>
      </c>
      <c r="S1016" s="71">
        <v>8</v>
      </c>
    </row>
    <row r="1017" spans="3:19" ht="15" hidden="1" customHeight="1">
      <c r="C1017" s="190">
        <f t="shared" si="216"/>
        <v>628</v>
      </c>
      <c r="D1017" s="191">
        <v>43920</v>
      </c>
      <c r="E1017" s="190">
        <v>410</v>
      </c>
      <c r="F1017" s="191">
        <v>3600</v>
      </c>
      <c r="G1017" s="114"/>
      <c r="I1017" s="113">
        <v>6</v>
      </c>
      <c r="J1017" s="113">
        <v>2</v>
      </c>
      <c r="K1017" s="187">
        <v>8</v>
      </c>
      <c r="L1017" s="75">
        <v>42040</v>
      </c>
      <c r="M1017" s="74">
        <v>340</v>
      </c>
      <c r="N1017" s="75">
        <v>3560</v>
      </c>
      <c r="O1017" s="26"/>
      <c r="Q1017" s="7">
        <v>6</v>
      </c>
      <c r="R1017" s="7">
        <v>2</v>
      </c>
      <c r="S1017" s="71">
        <v>8</v>
      </c>
    </row>
    <row r="1018" spans="3:19" ht="15" hidden="1" customHeight="1">
      <c r="C1018" s="190">
        <f t="shared" si="216"/>
        <v>728</v>
      </c>
      <c r="D1018" s="191">
        <v>41760</v>
      </c>
      <c r="E1018" s="190">
        <v>410</v>
      </c>
      <c r="F1018" s="191">
        <v>3210</v>
      </c>
      <c r="G1018" s="114"/>
      <c r="H1018" s="115"/>
      <c r="I1018" s="113">
        <v>7</v>
      </c>
      <c r="J1018" s="113">
        <v>2</v>
      </c>
      <c r="K1018" s="187">
        <v>8</v>
      </c>
      <c r="L1018" s="75">
        <v>38640</v>
      </c>
      <c r="M1018" s="74">
        <v>340</v>
      </c>
      <c r="N1018" s="75">
        <v>3160</v>
      </c>
      <c r="O1018" s="26"/>
      <c r="P1018" s="29"/>
      <c r="Q1018" s="7">
        <v>7</v>
      </c>
      <c r="R1018" s="7">
        <v>2</v>
      </c>
      <c r="S1018" s="71">
        <v>8</v>
      </c>
    </row>
    <row r="1019" spans="3:19" ht="15" hidden="1" customHeight="1">
      <c r="C1019" s="190">
        <f t="shared" si="216"/>
        <v>828</v>
      </c>
      <c r="D1019" s="191">
        <v>40640</v>
      </c>
      <c r="E1019" s="190">
        <v>410</v>
      </c>
      <c r="F1019" s="191">
        <v>3030</v>
      </c>
      <c r="G1019" s="114"/>
      <c r="H1019" s="115"/>
      <c r="I1019" s="113">
        <v>8</v>
      </c>
      <c r="J1019" s="113">
        <v>2</v>
      </c>
      <c r="K1019" s="187">
        <v>8</v>
      </c>
      <c r="L1019" s="75">
        <v>36800</v>
      </c>
      <c r="M1019" s="74">
        <v>340</v>
      </c>
      <c r="N1019" s="75">
        <v>2940</v>
      </c>
      <c r="O1019" s="26"/>
      <c r="P1019" s="29"/>
      <c r="Q1019" s="7">
        <v>8</v>
      </c>
      <c r="R1019" s="7">
        <v>2</v>
      </c>
      <c r="S1019" s="71">
        <v>8</v>
      </c>
    </row>
    <row r="1020" spans="3:19" ht="15" hidden="1" customHeight="1">
      <c r="C1020" s="190">
        <f t="shared" si="216"/>
        <v>928</v>
      </c>
      <c r="D1020" s="191">
        <v>40740</v>
      </c>
      <c r="E1020" s="190">
        <v>400</v>
      </c>
      <c r="F1020" s="191">
        <v>3090</v>
      </c>
      <c r="G1020" s="114"/>
      <c r="H1020" s="115"/>
      <c r="I1020" s="113">
        <v>9</v>
      </c>
      <c r="J1020" s="113">
        <v>2</v>
      </c>
      <c r="K1020" s="187">
        <v>8</v>
      </c>
      <c r="L1020" s="75">
        <v>36980</v>
      </c>
      <c r="M1020" s="74">
        <v>340</v>
      </c>
      <c r="N1020" s="75">
        <v>2980</v>
      </c>
      <c r="O1020" s="26"/>
      <c r="P1020" s="29"/>
      <c r="Q1020" s="7">
        <v>9</v>
      </c>
      <c r="R1020" s="7">
        <v>2</v>
      </c>
      <c r="S1020" s="71">
        <v>8</v>
      </c>
    </row>
    <row r="1021" spans="3:19" ht="15" hidden="1" customHeight="1">
      <c r="C1021" s="190">
        <f t="shared" si="216"/>
        <v>1028</v>
      </c>
      <c r="D1021" s="191">
        <v>37550</v>
      </c>
      <c r="E1021" s="190">
        <v>410</v>
      </c>
      <c r="F1021" s="191">
        <v>2680</v>
      </c>
      <c r="G1021" s="114"/>
      <c r="H1021" s="115"/>
      <c r="I1021" s="113">
        <v>10</v>
      </c>
      <c r="J1021" s="113">
        <v>2</v>
      </c>
      <c r="K1021" s="187">
        <v>8</v>
      </c>
      <c r="L1021" s="75">
        <v>33890</v>
      </c>
      <c r="M1021" s="74">
        <v>340</v>
      </c>
      <c r="N1021" s="75">
        <v>2610</v>
      </c>
      <c r="O1021" s="26"/>
      <c r="P1021" s="29"/>
      <c r="Q1021" s="7">
        <v>10</v>
      </c>
      <c r="R1021" s="7">
        <v>2</v>
      </c>
      <c r="S1021" s="71">
        <v>8</v>
      </c>
    </row>
    <row r="1022" spans="3:19" ht="15" hidden="1" customHeight="1">
      <c r="C1022" s="190">
        <f t="shared" si="216"/>
        <v>124</v>
      </c>
      <c r="D1022" s="191">
        <v>23900</v>
      </c>
      <c r="E1022" s="190">
        <v>410</v>
      </c>
      <c r="F1022" s="191">
        <v>2930</v>
      </c>
      <c r="G1022" s="114"/>
      <c r="H1022" s="115"/>
      <c r="I1022" s="113">
        <v>1</v>
      </c>
      <c r="J1022" s="113">
        <v>2</v>
      </c>
      <c r="K1022" s="187">
        <v>4</v>
      </c>
      <c r="L1022" s="75">
        <v>22360</v>
      </c>
      <c r="M1022" s="74">
        <v>340</v>
      </c>
      <c r="N1022" s="75">
        <v>2990</v>
      </c>
      <c r="O1022" s="26"/>
      <c r="P1022" s="29"/>
      <c r="Q1022" s="7">
        <v>1</v>
      </c>
      <c r="R1022" s="7">
        <v>2</v>
      </c>
      <c r="S1022" s="71">
        <v>4</v>
      </c>
    </row>
    <row r="1023" spans="3:19" ht="15" hidden="1" customHeight="1">
      <c r="C1023" s="190">
        <f t="shared" si="216"/>
        <v>224</v>
      </c>
      <c r="D1023" s="191">
        <v>23930</v>
      </c>
      <c r="E1023" s="190">
        <v>410</v>
      </c>
      <c r="F1023" s="191">
        <v>2910</v>
      </c>
      <c r="G1023" s="114"/>
      <c r="H1023" s="115"/>
      <c r="I1023" s="113">
        <v>2</v>
      </c>
      <c r="J1023" s="113">
        <v>2</v>
      </c>
      <c r="K1023" s="187">
        <v>4</v>
      </c>
      <c r="L1023" s="75">
        <v>21630</v>
      </c>
      <c r="M1023" s="74">
        <v>340</v>
      </c>
      <c r="N1023" s="75">
        <v>2850</v>
      </c>
      <c r="O1023" s="26"/>
      <c r="P1023" s="29"/>
      <c r="Q1023" s="7">
        <v>2</v>
      </c>
      <c r="R1023" s="7">
        <v>2</v>
      </c>
      <c r="S1023" s="71">
        <v>4</v>
      </c>
    </row>
    <row r="1024" spans="3:19" ht="15" hidden="1" customHeight="1">
      <c r="C1024" s="190">
        <f t="shared" si="216"/>
        <v>324</v>
      </c>
      <c r="D1024" s="191">
        <v>27980</v>
      </c>
      <c r="E1024" s="190">
        <v>410</v>
      </c>
      <c r="F1024" s="191">
        <v>3890</v>
      </c>
      <c r="G1024" s="114"/>
      <c r="H1024" s="115"/>
      <c r="I1024" s="113">
        <v>3</v>
      </c>
      <c r="J1024" s="113">
        <v>2</v>
      </c>
      <c r="K1024" s="187">
        <v>4</v>
      </c>
      <c r="L1024" s="75">
        <v>27470</v>
      </c>
      <c r="M1024" s="74">
        <v>340</v>
      </c>
      <c r="N1024" s="75">
        <v>4000</v>
      </c>
      <c r="O1024" s="26"/>
      <c r="P1024" s="29"/>
      <c r="Q1024" s="7">
        <v>3</v>
      </c>
      <c r="R1024" s="7">
        <v>2</v>
      </c>
      <c r="S1024" s="71">
        <v>4</v>
      </c>
    </row>
    <row r="1025" spans="3:20" ht="15" hidden="1" customHeight="1">
      <c r="C1025" s="190">
        <f t="shared" si="216"/>
        <v>424</v>
      </c>
      <c r="D1025" s="191">
        <v>24700</v>
      </c>
      <c r="E1025" s="190">
        <v>410</v>
      </c>
      <c r="F1025" s="191">
        <v>3140</v>
      </c>
      <c r="G1025" s="114"/>
      <c r="H1025" s="115"/>
      <c r="I1025" s="113">
        <v>4</v>
      </c>
      <c r="J1025" s="113">
        <v>2</v>
      </c>
      <c r="K1025" s="187">
        <v>4</v>
      </c>
      <c r="L1025" s="75">
        <v>22470</v>
      </c>
      <c r="M1025" s="74">
        <v>340</v>
      </c>
      <c r="N1025" s="75">
        <v>3020</v>
      </c>
      <c r="O1025" s="26"/>
      <c r="P1025" s="29"/>
      <c r="Q1025" s="7">
        <v>4</v>
      </c>
      <c r="R1025" s="7">
        <v>2</v>
      </c>
      <c r="S1025" s="71">
        <v>4</v>
      </c>
    </row>
    <row r="1026" spans="3:20" ht="15" hidden="1" customHeight="1">
      <c r="C1026" s="190">
        <f t="shared" si="216"/>
        <v>524</v>
      </c>
      <c r="D1026" s="191">
        <v>25940</v>
      </c>
      <c r="E1026" s="190">
        <v>410</v>
      </c>
      <c r="F1026" s="191">
        <v>3480</v>
      </c>
      <c r="G1026" s="114"/>
      <c r="H1026" s="115"/>
      <c r="I1026" s="113">
        <v>5</v>
      </c>
      <c r="J1026" s="113">
        <v>2</v>
      </c>
      <c r="K1026" s="187">
        <v>4</v>
      </c>
      <c r="L1026" s="75">
        <v>25280</v>
      </c>
      <c r="M1026" s="74">
        <v>340</v>
      </c>
      <c r="N1026" s="75">
        <v>3590</v>
      </c>
      <c r="O1026" s="26"/>
      <c r="P1026" s="29"/>
      <c r="Q1026" s="7">
        <v>5</v>
      </c>
      <c r="R1026" s="7">
        <v>2</v>
      </c>
      <c r="S1026" s="71">
        <v>4</v>
      </c>
    </row>
    <row r="1027" spans="3:20" ht="15" hidden="1" customHeight="1">
      <c r="C1027" s="190">
        <f t="shared" si="216"/>
        <v>624</v>
      </c>
      <c r="D1027" s="191">
        <v>26350</v>
      </c>
      <c r="E1027" s="190">
        <v>410</v>
      </c>
      <c r="F1027" s="191">
        <v>3600</v>
      </c>
      <c r="G1027" s="114"/>
      <c r="H1027" s="115"/>
      <c r="I1027" s="113">
        <v>6</v>
      </c>
      <c r="J1027" s="113">
        <v>2</v>
      </c>
      <c r="K1027" s="187">
        <v>4</v>
      </c>
      <c r="L1027" s="75">
        <v>25220</v>
      </c>
      <c r="M1027" s="74">
        <v>340</v>
      </c>
      <c r="N1027" s="75">
        <v>3560</v>
      </c>
      <c r="O1027" s="26"/>
      <c r="P1027" s="29"/>
      <c r="Q1027" s="7">
        <v>6</v>
      </c>
      <c r="R1027" s="7">
        <v>2</v>
      </c>
      <c r="S1027" s="71">
        <v>4</v>
      </c>
    </row>
    <row r="1028" spans="3:20" ht="15" hidden="1" customHeight="1">
      <c r="C1028" s="190">
        <f t="shared" si="216"/>
        <v>724</v>
      </c>
      <c r="D1028" s="191">
        <v>25060</v>
      </c>
      <c r="E1028" s="190">
        <v>410</v>
      </c>
      <c r="F1028" s="191">
        <v>3210</v>
      </c>
      <c r="G1028" s="114"/>
      <c r="H1028" s="115"/>
      <c r="I1028" s="113">
        <v>7</v>
      </c>
      <c r="J1028" s="113">
        <v>2</v>
      </c>
      <c r="K1028" s="187">
        <v>4</v>
      </c>
      <c r="L1028" s="75">
        <v>23180</v>
      </c>
      <c r="M1028" s="74">
        <v>340</v>
      </c>
      <c r="N1028" s="75">
        <v>3160</v>
      </c>
      <c r="O1028" s="26"/>
      <c r="P1028" s="29"/>
      <c r="Q1028" s="7">
        <v>7</v>
      </c>
      <c r="R1028" s="7">
        <v>2</v>
      </c>
      <c r="S1028" s="71">
        <v>4</v>
      </c>
    </row>
    <row r="1029" spans="3:20" ht="15" hidden="1" customHeight="1">
      <c r="C1029" s="190">
        <f t="shared" si="216"/>
        <v>824</v>
      </c>
      <c r="D1029" s="191">
        <v>24380</v>
      </c>
      <c r="E1029" s="190">
        <v>410</v>
      </c>
      <c r="F1029" s="191">
        <v>3030</v>
      </c>
      <c r="G1029" s="114"/>
      <c r="H1029" s="115"/>
      <c r="I1029" s="113">
        <v>8</v>
      </c>
      <c r="J1029" s="113">
        <v>2</v>
      </c>
      <c r="K1029" s="187">
        <v>4</v>
      </c>
      <c r="L1029" s="75">
        <v>22080</v>
      </c>
      <c r="M1029" s="74">
        <v>340</v>
      </c>
      <c r="N1029" s="75">
        <v>2940</v>
      </c>
      <c r="O1029" s="26"/>
      <c r="P1029" s="29"/>
      <c r="Q1029" s="7">
        <v>8</v>
      </c>
      <c r="R1029" s="7">
        <v>2</v>
      </c>
      <c r="S1029" s="71">
        <v>4</v>
      </c>
    </row>
    <row r="1030" spans="3:20" ht="15" hidden="1" customHeight="1">
      <c r="C1030" s="190">
        <f t="shared" si="216"/>
        <v>924</v>
      </c>
      <c r="D1030" s="191">
        <v>24440</v>
      </c>
      <c r="E1030" s="190">
        <v>400</v>
      </c>
      <c r="F1030" s="191">
        <v>3090</v>
      </c>
      <c r="G1030" s="114"/>
      <c r="H1030" s="115"/>
      <c r="I1030" s="113">
        <v>9</v>
      </c>
      <c r="J1030" s="113">
        <v>2</v>
      </c>
      <c r="K1030" s="187">
        <v>4</v>
      </c>
      <c r="L1030" s="75">
        <v>22190</v>
      </c>
      <c r="M1030" s="74">
        <v>340</v>
      </c>
      <c r="N1030" s="75">
        <v>2980</v>
      </c>
      <c r="O1030" s="26"/>
      <c r="P1030" s="29"/>
      <c r="Q1030" s="7">
        <v>9</v>
      </c>
      <c r="R1030" s="7">
        <v>2</v>
      </c>
      <c r="S1030" s="71">
        <v>4</v>
      </c>
    </row>
    <row r="1031" spans="3:20" ht="15" hidden="1" customHeight="1">
      <c r="C1031" s="190">
        <f t="shared" si="216"/>
        <v>1024</v>
      </c>
      <c r="D1031" s="191">
        <v>22530</v>
      </c>
      <c r="E1031" s="190">
        <v>410</v>
      </c>
      <c r="F1031" s="191">
        <v>2680</v>
      </c>
      <c r="G1031" s="114"/>
      <c r="H1031" s="115"/>
      <c r="I1031" s="113">
        <v>10</v>
      </c>
      <c r="J1031" s="113">
        <v>2</v>
      </c>
      <c r="K1031" s="187">
        <v>4</v>
      </c>
      <c r="L1031" s="75">
        <v>20330</v>
      </c>
      <c r="M1031" s="74">
        <v>340</v>
      </c>
      <c r="N1031" s="75">
        <v>2610</v>
      </c>
      <c r="O1031" s="26"/>
      <c r="P1031" s="29"/>
      <c r="Q1031" s="7">
        <v>10</v>
      </c>
      <c r="R1031" s="7">
        <v>2</v>
      </c>
      <c r="S1031" s="71">
        <v>4</v>
      </c>
    </row>
    <row r="1032" spans="3:20" ht="15" hidden="1" customHeight="1">
      <c r="C1032" s="190">
        <f t="shared" si="216"/>
        <v>138</v>
      </c>
      <c r="D1032" s="191">
        <v>53240</v>
      </c>
      <c r="E1032" s="190">
        <v>630</v>
      </c>
      <c r="F1032" s="191">
        <v>3150</v>
      </c>
      <c r="G1032" s="114"/>
      <c r="H1032" s="115"/>
      <c r="I1032" s="113">
        <v>1</v>
      </c>
      <c r="J1032" s="113">
        <v>3</v>
      </c>
      <c r="K1032" s="187">
        <v>8</v>
      </c>
      <c r="L1032" s="75">
        <v>48530</v>
      </c>
      <c r="M1032" s="74">
        <v>510</v>
      </c>
      <c r="N1032" s="75">
        <v>3200</v>
      </c>
      <c r="O1032" s="26"/>
      <c r="P1032" s="29"/>
      <c r="Q1032" s="7">
        <v>1</v>
      </c>
      <c r="R1032" s="7">
        <v>3</v>
      </c>
      <c r="S1032" s="71">
        <v>8</v>
      </c>
      <c r="T1032" s="198"/>
    </row>
    <row r="1033" spans="3:20" ht="15" hidden="1" customHeight="1">
      <c r="C1033" s="190">
        <f t="shared" si="216"/>
        <v>238</v>
      </c>
      <c r="D1033" s="191">
        <v>52610</v>
      </c>
      <c r="E1033" s="190">
        <v>630</v>
      </c>
      <c r="F1033" s="191">
        <v>3130</v>
      </c>
      <c r="G1033" s="114"/>
      <c r="H1033" s="115"/>
      <c r="I1033" s="113">
        <v>2</v>
      </c>
      <c r="J1033" s="113">
        <v>3</v>
      </c>
      <c r="K1033" s="187">
        <v>8</v>
      </c>
      <c r="L1033" s="75">
        <v>47170</v>
      </c>
      <c r="M1033" s="74">
        <v>510</v>
      </c>
      <c r="N1033" s="75">
        <v>3050</v>
      </c>
      <c r="O1033" s="26"/>
      <c r="P1033" s="29"/>
      <c r="Q1033" s="7">
        <v>2</v>
      </c>
      <c r="R1033" s="7">
        <v>3</v>
      </c>
      <c r="S1033" s="71">
        <v>8</v>
      </c>
      <c r="T1033" s="198"/>
    </row>
    <row r="1034" spans="3:20" ht="15" hidden="1" customHeight="1">
      <c r="C1034" s="190">
        <f t="shared" si="216"/>
        <v>338</v>
      </c>
      <c r="D1034" s="191">
        <v>60090</v>
      </c>
      <c r="E1034" s="190">
        <v>630</v>
      </c>
      <c r="F1034" s="191">
        <v>4180</v>
      </c>
      <c r="G1034" s="114"/>
      <c r="H1034" s="115"/>
      <c r="I1034" s="113">
        <v>3</v>
      </c>
      <c r="J1034" s="113">
        <v>3</v>
      </c>
      <c r="K1034" s="187">
        <v>8</v>
      </c>
      <c r="L1034" s="75">
        <v>57900</v>
      </c>
      <c r="M1034" s="74">
        <v>510</v>
      </c>
      <c r="N1034" s="75">
        <v>4280</v>
      </c>
      <c r="O1034" s="26"/>
      <c r="P1034" s="29"/>
      <c r="Q1034" s="7">
        <v>3</v>
      </c>
      <c r="R1034" s="7">
        <v>3</v>
      </c>
      <c r="S1034" s="71">
        <v>8</v>
      </c>
    </row>
    <row r="1035" spans="3:20" ht="15" hidden="1" customHeight="1">
      <c r="C1035" s="190">
        <f t="shared" si="216"/>
        <v>438</v>
      </c>
      <c r="D1035" s="191">
        <v>54400</v>
      </c>
      <c r="E1035" s="190">
        <v>630</v>
      </c>
      <c r="F1035" s="191">
        <v>3380</v>
      </c>
      <c r="G1035" s="114"/>
      <c r="H1035" s="115"/>
      <c r="I1035" s="113">
        <v>4</v>
      </c>
      <c r="J1035" s="113">
        <v>3</v>
      </c>
      <c r="K1035" s="187">
        <v>8</v>
      </c>
      <c r="L1035" s="75">
        <v>48690</v>
      </c>
      <c r="M1035" s="74">
        <v>510</v>
      </c>
      <c r="N1035" s="75">
        <v>3230</v>
      </c>
      <c r="O1035" s="26"/>
      <c r="P1035" s="29"/>
      <c r="Q1035" s="7">
        <v>4</v>
      </c>
      <c r="R1035" s="7">
        <v>3</v>
      </c>
      <c r="S1035" s="71">
        <v>8</v>
      </c>
    </row>
    <row r="1036" spans="3:20" ht="15" hidden="1" customHeight="1">
      <c r="C1036" s="190">
        <f t="shared" si="216"/>
        <v>538</v>
      </c>
      <c r="D1036" s="191">
        <v>56440</v>
      </c>
      <c r="E1036" s="190">
        <v>630</v>
      </c>
      <c r="F1036" s="191">
        <v>3740</v>
      </c>
      <c r="G1036" s="114"/>
      <c r="H1036" s="115"/>
      <c r="I1036" s="113">
        <v>5</v>
      </c>
      <c r="J1036" s="113">
        <v>3</v>
      </c>
      <c r="K1036" s="187">
        <v>8</v>
      </c>
      <c r="L1036" s="75">
        <v>53700</v>
      </c>
      <c r="M1036" s="74">
        <v>510</v>
      </c>
      <c r="N1036" s="75">
        <v>3850</v>
      </c>
      <c r="O1036" s="26"/>
      <c r="P1036" s="29"/>
      <c r="Q1036" s="7">
        <v>5</v>
      </c>
      <c r="R1036" s="7">
        <v>3</v>
      </c>
      <c r="S1036" s="71">
        <v>8</v>
      </c>
    </row>
    <row r="1037" spans="3:20" ht="15" hidden="1" customHeight="1">
      <c r="C1037" s="190">
        <f t="shared" si="216"/>
        <v>638</v>
      </c>
      <c r="D1037" s="191">
        <v>57690</v>
      </c>
      <c r="E1037" s="190">
        <v>630</v>
      </c>
      <c r="F1037" s="191">
        <v>3870</v>
      </c>
      <c r="G1037" s="114"/>
      <c r="H1037" s="115"/>
      <c r="I1037" s="113">
        <v>6</v>
      </c>
      <c r="J1037" s="113">
        <v>3</v>
      </c>
      <c r="K1037" s="187">
        <v>8</v>
      </c>
      <c r="L1037" s="75">
        <v>53710</v>
      </c>
      <c r="M1037" s="74">
        <v>510</v>
      </c>
      <c r="N1037" s="75">
        <v>3810</v>
      </c>
      <c r="O1037" s="26"/>
      <c r="P1037" s="29"/>
      <c r="Q1037" s="7">
        <v>6</v>
      </c>
      <c r="R1037" s="7">
        <v>3</v>
      </c>
      <c r="S1037" s="71">
        <v>8</v>
      </c>
    </row>
    <row r="1038" spans="3:20" ht="15" hidden="1" customHeight="1">
      <c r="C1038" s="190">
        <f t="shared" si="216"/>
        <v>738</v>
      </c>
      <c r="D1038" s="191">
        <v>55200</v>
      </c>
      <c r="E1038" s="190">
        <v>630</v>
      </c>
      <c r="F1038" s="191">
        <v>3450</v>
      </c>
      <c r="G1038" s="114"/>
      <c r="H1038" s="115"/>
      <c r="I1038" s="113">
        <v>7</v>
      </c>
      <c r="J1038" s="113">
        <v>3</v>
      </c>
      <c r="K1038" s="187">
        <v>8</v>
      </c>
      <c r="L1038" s="75">
        <v>49950</v>
      </c>
      <c r="M1038" s="74">
        <v>510</v>
      </c>
      <c r="N1038" s="75">
        <v>3390</v>
      </c>
      <c r="O1038" s="26"/>
      <c r="P1038" s="29"/>
      <c r="Q1038" s="7">
        <v>7</v>
      </c>
      <c r="R1038" s="7">
        <v>3</v>
      </c>
      <c r="S1038" s="71">
        <v>8</v>
      </c>
    </row>
    <row r="1039" spans="3:20" ht="15" hidden="1" customHeight="1">
      <c r="C1039" s="190">
        <f t="shared" si="216"/>
        <v>838</v>
      </c>
      <c r="D1039" s="191">
        <v>53870</v>
      </c>
      <c r="E1039" s="190">
        <v>630</v>
      </c>
      <c r="F1039" s="191">
        <v>3260</v>
      </c>
      <c r="G1039" s="114"/>
      <c r="H1039" s="115"/>
      <c r="I1039" s="113">
        <v>8</v>
      </c>
      <c r="J1039" s="113">
        <v>3</v>
      </c>
      <c r="K1039" s="187">
        <v>8</v>
      </c>
      <c r="L1039" s="75">
        <v>47960</v>
      </c>
      <c r="M1039" s="74">
        <v>510</v>
      </c>
      <c r="N1039" s="75">
        <v>3150</v>
      </c>
      <c r="O1039" s="26"/>
      <c r="P1039" s="29"/>
      <c r="Q1039" s="7">
        <v>8</v>
      </c>
      <c r="R1039" s="7">
        <v>3</v>
      </c>
      <c r="S1039" s="71">
        <v>8</v>
      </c>
    </row>
    <row r="1040" spans="3:20" ht="15" hidden="1" customHeight="1">
      <c r="C1040" s="190">
        <f t="shared" si="216"/>
        <v>938</v>
      </c>
      <c r="D1040" s="191">
        <v>53860</v>
      </c>
      <c r="E1040" s="190">
        <v>630</v>
      </c>
      <c r="F1040" s="191">
        <v>3320</v>
      </c>
      <c r="G1040" s="114"/>
      <c r="H1040" s="115"/>
      <c r="I1040" s="113">
        <v>9</v>
      </c>
      <c r="J1040" s="113">
        <v>3</v>
      </c>
      <c r="K1040" s="187">
        <v>8</v>
      </c>
      <c r="L1040" s="75">
        <v>48060</v>
      </c>
      <c r="M1040" s="74">
        <v>510</v>
      </c>
      <c r="N1040" s="75">
        <v>3190</v>
      </c>
      <c r="O1040" s="26"/>
      <c r="P1040" s="29"/>
      <c r="Q1040" s="7">
        <v>9</v>
      </c>
      <c r="R1040" s="7">
        <v>3</v>
      </c>
      <c r="S1040" s="71">
        <v>8</v>
      </c>
    </row>
    <row r="1041" spans="3:19" ht="15" hidden="1" customHeight="1">
      <c r="C1041" s="190">
        <f t="shared" si="216"/>
        <v>1038</v>
      </c>
      <c r="D1041" s="191">
        <v>50420</v>
      </c>
      <c r="E1041" s="190">
        <v>630</v>
      </c>
      <c r="F1041" s="191">
        <v>2880</v>
      </c>
      <c r="G1041" s="114"/>
      <c r="H1041" s="115"/>
      <c r="I1041" s="113">
        <v>10</v>
      </c>
      <c r="J1041" s="113">
        <v>3</v>
      </c>
      <c r="K1041" s="187">
        <v>8</v>
      </c>
      <c r="L1041" s="75">
        <v>44810</v>
      </c>
      <c r="M1041" s="74">
        <v>510</v>
      </c>
      <c r="N1041" s="75">
        <v>2790</v>
      </c>
      <c r="O1041" s="26"/>
      <c r="P1041" s="29"/>
      <c r="Q1041" s="7">
        <v>10</v>
      </c>
      <c r="R1041" s="7">
        <v>3</v>
      </c>
      <c r="S1041" s="71">
        <v>8</v>
      </c>
    </row>
    <row r="1042" spans="3:19" ht="15" hidden="1" customHeight="1">
      <c r="C1042" s="190">
        <f t="shared" si="216"/>
        <v>134</v>
      </c>
      <c r="D1042" s="191">
        <v>31940</v>
      </c>
      <c r="E1042" s="190">
        <v>630</v>
      </c>
      <c r="F1042" s="191">
        <v>3150</v>
      </c>
      <c r="G1042" s="114"/>
      <c r="H1042" s="115"/>
      <c r="I1042" s="113">
        <v>1</v>
      </c>
      <c r="J1042" s="113">
        <v>3</v>
      </c>
      <c r="K1042" s="187">
        <v>4</v>
      </c>
      <c r="L1042" s="75">
        <v>29120</v>
      </c>
      <c r="M1042" s="74">
        <v>510</v>
      </c>
      <c r="N1042" s="75">
        <v>3200</v>
      </c>
      <c r="O1042" s="26"/>
      <c r="P1042" s="29"/>
      <c r="Q1042" s="7">
        <v>1</v>
      </c>
      <c r="R1042" s="7">
        <v>3</v>
      </c>
      <c r="S1042" s="71">
        <v>4</v>
      </c>
    </row>
    <row r="1043" spans="3:19" ht="15" hidden="1" customHeight="1">
      <c r="C1043" s="190">
        <f t="shared" si="216"/>
        <v>234</v>
      </c>
      <c r="D1043" s="191">
        <v>31570</v>
      </c>
      <c r="E1043" s="190">
        <v>630</v>
      </c>
      <c r="F1043" s="191">
        <v>3130</v>
      </c>
      <c r="G1043" s="114"/>
      <c r="H1043" s="115"/>
      <c r="I1043" s="113">
        <v>2</v>
      </c>
      <c r="J1043" s="113">
        <v>3</v>
      </c>
      <c r="K1043" s="187">
        <v>4</v>
      </c>
      <c r="L1043" s="75">
        <v>28300</v>
      </c>
      <c r="M1043" s="74">
        <v>510</v>
      </c>
      <c r="N1043" s="75">
        <v>3050</v>
      </c>
      <c r="O1043" s="26"/>
      <c r="P1043" s="29"/>
      <c r="Q1043" s="7">
        <v>2</v>
      </c>
      <c r="R1043" s="7">
        <v>3</v>
      </c>
      <c r="S1043" s="71">
        <v>4</v>
      </c>
    </row>
    <row r="1044" spans="3:19" ht="15" hidden="1" customHeight="1">
      <c r="C1044" s="190">
        <f t="shared" si="216"/>
        <v>334</v>
      </c>
      <c r="D1044" s="191">
        <v>36050</v>
      </c>
      <c r="E1044" s="190">
        <v>630</v>
      </c>
      <c r="F1044" s="191">
        <v>4180</v>
      </c>
      <c r="G1044" s="114"/>
      <c r="H1044" s="115"/>
      <c r="I1044" s="113">
        <v>3</v>
      </c>
      <c r="J1044" s="113">
        <v>3</v>
      </c>
      <c r="K1044" s="187">
        <v>4</v>
      </c>
      <c r="L1044" s="75">
        <v>34740</v>
      </c>
      <c r="M1044" s="74">
        <v>510</v>
      </c>
      <c r="N1044" s="75">
        <v>4280</v>
      </c>
      <c r="O1044" s="26"/>
      <c r="P1044" s="29"/>
      <c r="Q1044" s="7">
        <v>3</v>
      </c>
      <c r="R1044" s="7">
        <v>3</v>
      </c>
      <c r="S1044" s="71">
        <v>4</v>
      </c>
    </row>
    <row r="1045" spans="3:19" ht="15" hidden="1" customHeight="1">
      <c r="C1045" s="190">
        <f t="shared" si="216"/>
        <v>434</v>
      </c>
      <c r="D1045" s="191">
        <v>32640</v>
      </c>
      <c r="E1045" s="190">
        <v>630</v>
      </c>
      <c r="F1045" s="191">
        <v>3380</v>
      </c>
      <c r="G1045" s="114"/>
      <c r="H1045" s="115"/>
      <c r="I1045" s="113">
        <v>4</v>
      </c>
      <c r="J1045" s="113">
        <v>3</v>
      </c>
      <c r="K1045" s="187">
        <v>4</v>
      </c>
      <c r="L1045" s="75">
        <v>29210</v>
      </c>
      <c r="M1045" s="74">
        <v>510</v>
      </c>
      <c r="N1045" s="75">
        <v>3230</v>
      </c>
      <c r="O1045" s="26"/>
      <c r="P1045" s="29"/>
      <c r="Q1045" s="7">
        <v>4</v>
      </c>
      <c r="R1045" s="7">
        <v>3</v>
      </c>
      <c r="S1045" s="71">
        <v>4</v>
      </c>
    </row>
    <row r="1046" spans="3:19" ht="15" hidden="1" customHeight="1">
      <c r="C1046" s="190">
        <f t="shared" si="216"/>
        <v>534</v>
      </c>
      <c r="D1046" s="191">
        <v>33860</v>
      </c>
      <c r="E1046" s="190">
        <v>630</v>
      </c>
      <c r="F1046" s="191">
        <v>3740</v>
      </c>
      <c r="G1046" s="114"/>
      <c r="H1046" s="115"/>
      <c r="I1046" s="113">
        <v>5</v>
      </c>
      <c r="J1046" s="113">
        <v>3</v>
      </c>
      <c r="K1046" s="187">
        <v>4</v>
      </c>
      <c r="L1046" s="75">
        <v>32220</v>
      </c>
      <c r="M1046" s="74">
        <v>510</v>
      </c>
      <c r="N1046" s="75">
        <v>3850</v>
      </c>
      <c r="O1046" s="26"/>
      <c r="P1046" s="29"/>
      <c r="Q1046" s="7">
        <v>5</v>
      </c>
      <c r="R1046" s="7">
        <v>3</v>
      </c>
      <c r="S1046" s="71">
        <v>4</v>
      </c>
    </row>
    <row r="1047" spans="3:19" ht="15" hidden="1" customHeight="1">
      <c r="C1047" s="190">
        <f t="shared" si="216"/>
        <v>634</v>
      </c>
      <c r="D1047" s="191">
        <v>34610</v>
      </c>
      <c r="E1047" s="190">
        <v>630</v>
      </c>
      <c r="F1047" s="191">
        <v>3870</v>
      </c>
      <c r="G1047" s="114"/>
      <c r="H1047" s="115"/>
      <c r="I1047" s="113">
        <v>6</v>
      </c>
      <c r="J1047" s="113">
        <v>3</v>
      </c>
      <c r="K1047" s="187">
        <v>4</v>
      </c>
      <c r="L1047" s="75">
        <v>32230</v>
      </c>
      <c r="M1047" s="74">
        <v>510</v>
      </c>
      <c r="N1047" s="75">
        <v>3810</v>
      </c>
      <c r="O1047" s="26"/>
      <c r="P1047" s="29"/>
      <c r="Q1047" s="7">
        <v>6</v>
      </c>
      <c r="R1047" s="7">
        <v>3</v>
      </c>
      <c r="S1047" s="71">
        <v>4</v>
      </c>
    </row>
    <row r="1048" spans="3:19" ht="15" hidden="1" customHeight="1">
      <c r="C1048" s="190">
        <f t="shared" si="216"/>
        <v>734</v>
      </c>
      <c r="D1048" s="191">
        <v>33120</v>
      </c>
      <c r="E1048" s="190">
        <v>630</v>
      </c>
      <c r="F1048" s="191">
        <v>3450</v>
      </c>
      <c r="G1048" s="114"/>
      <c r="H1048" s="115"/>
      <c r="I1048" s="113">
        <v>7</v>
      </c>
      <c r="J1048" s="113">
        <v>3</v>
      </c>
      <c r="K1048" s="187">
        <v>4</v>
      </c>
      <c r="L1048" s="75">
        <v>29970</v>
      </c>
      <c r="M1048" s="74">
        <v>510</v>
      </c>
      <c r="N1048" s="75">
        <v>3390</v>
      </c>
      <c r="O1048" s="26"/>
      <c r="P1048" s="29"/>
      <c r="Q1048" s="7">
        <v>7</v>
      </c>
      <c r="R1048" s="7">
        <v>3</v>
      </c>
      <c r="S1048" s="71">
        <v>4</v>
      </c>
    </row>
    <row r="1049" spans="3:19" ht="15" hidden="1" customHeight="1">
      <c r="C1049" s="190">
        <f t="shared" si="216"/>
        <v>834</v>
      </c>
      <c r="D1049" s="191">
        <v>32320</v>
      </c>
      <c r="E1049" s="190">
        <v>630</v>
      </c>
      <c r="F1049" s="191">
        <v>3260</v>
      </c>
      <c r="G1049" s="114"/>
      <c r="H1049" s="115"/>
      <c r="I1049" s="113">
        <v>8</v>
      </c>
      <c r="J1049" s="113">
        <v>3</v>
      </c>
      <c r="K1049" s="187">
        <v>4</v>
      </c>
      <c r="L1049" s="75">
        <v>28780</v>
      </c>
      <c r="M1049" s="74">
        <v>510</v>
      </c>
      <c r="N1049" s="75">
        <v>3150</v>
      </c>
      <c r="O1049" s="26"/>
      <c r="P1049" s="29"/>
      <c r="Q1049" s="7">
        <v>8</v>
      </c>
      <c r="R1049" s="7">
        <v>3</v>
      </c>
      <c r="S1049" s="71">
        <v>4</v>
      </c>
    </row>
    <row r="1050" spans="3:19" ht="15" hidden="1" customHeight="1">
      <c r="C1050" s="190">
        <f t="shared" si="216"/>
        <v>934</v>
      </c>
      <c r="D1050" s="191">
        <v>32320</v>
      </c>
      <c r="E1050" s="190">
        <v>630</v>
      </c>
      <c r="F1050" s="191">
        <v>3320</v>
      </c>
      <c r="G1050" s="114"/>
      <c r="H1050" s="115"/>
      <c r="I1050" s="113">
        <v>9</v>
      </c>
      <c r="J1050" s="113">
        <v>3</v>
      </c>
      <c r="K1050" s="187">
        <v>4</v>
      </c>
      <c r="L1050" s="75">
        <v>28840</v>
      </c>
      <c r="M1050" s="74">
        <v>510</v>
      </c>
      <c r="N1050" s="75">
        <v>3190</v>
      </c>
      <c r="O1050" s="26"/>
      <c r="P1050" s="29"/>
      <c r="Q1050" s="7">
        <v>9</v>
      </c>
      <c r="R1050" s="7">
        <v>3</v>
      </c>
      <c r="S1050" s="71">
        <v>4</v>
      </c>
    </row>
    <row r="1051" spans="3:19" ht="15" hidden="1" customHeight="1">
      <c r="C1051" s="190">
        <f t="shared" si="216"/>
        <v>1034</v>
      </c>
      <c r="D1051" s="191">
        <v>30250</v>
      </c>
      <c r="E1051" s="190">
        <v>630</v>
      </c>
      <c r="F1051" s="191">
        <v>2880</v>
      </c>
      <c r="G1051" s="114"/>
      <c r="H1051" s="115"/>
      <c r="I1051" s="113">
        <v>10</v>
      </c>
      <c r="J1051" s="113">
        <v>3</v>
      </c>
      <c r="K1051" s="187">
        <v>4</v>
      </c>
      <c r="L1051" s="75">
        <v>26880</v>
      </c>
      <c r="M1051" s="74">
        <v>510</v>
      </c>
      <c r="N1051" s="75">
        <v>2790</v>
      </c>
      <c r="O1051" s="26"/>
      <c r="P1051" s="29"/>
      <c r="Q1051" s="7">
        <v>10</v>
      </c>
      <c r="R1051" s="7">
        <v>3</v>
      </c>
      <c r="S1051" s="71">
        <v>4</v>
      </c>
    </row>
    <row r="1052" spans="3:19" ht="15" hidden="1" customHeight="1">
      <c r="C1052" s="190">
        <f t="shared" si="216"/>
        <v>148</v>
      </c>
      <c r="D1052" s="191">
        <v>68890</v>
      </c>
      <c r="E1052" s="190">
        <v>930</v>
      </c>
      <c r="F1052" s="191">
        <v>3700</v>
      </c>
      <c r="G1052" s="114"/>
      <c r="H1052" s="115"/>
      <c r="I1052" s="113">
        <v>1</v>
      </c>
      <c r="J1052" s="113">
        <v>4</v>
      </c>
      <c r="K1052" s="187">
        <v>8</v>
      </c>
      <c r="L1052" s="75">
        <v>61290</v>
      </c>
      <c r="M1052" s="74">
        <v>710</v>
      </c>
      <c r="N1052" s="75">
        <v>3780</v>
      </c>
      <c r="O1052" s="26"/>
      <c r="P1052" s="29"/>
      <c r="Q1052" s="7">
        <v>1</v>
      </c>
      <c r="R1052" s="7">
        <v>4</v>
      </c>
      <c r="S1052" s="71">
        <v>8</v>
      </c>
    </row>
    <row r="1053" spans="3:19" ht="15" hidden="1" customHeight="1">
      <c r="C1053" s="190">
        <f t="shared" si="216"/>
        <v>248</v>
      </c>
      <c r="D1053" s="191">
        <v>68440</v>
      </c>
      <c r="E1053" s="190">
        <v>920</v>
      </c>
      <c r="F1053" s="191">
        <v>3680</v>
      </c>
      <c r="G1053" s="114"/>
      <c r="H1053" s="115"/>
      <c r="I1053" s="113">
        <v>2</v>
      </c>
      <c r="J1053" s="113">
        <v>4</v>
      </c>
      <c r="K1053" s="187">
        <v>8</v>
      </c>
      <c r="L1053" s="75">
        <v>59670</v>
      </c>
      <c r="M1053" s="74">
        <v>710</v>
      </c>
      <c r="N1053" s="75">
        <v>3600</v>
      </c>
      <c r="O1053" s="26"/>
      <c r="P1053" s="29"/>
      <c r="Q1053" s="7">
        <v>2</v>
      </c>
      <c r="R1053" s="7">
        <v>4</v>
      </c>
      <c r="S1053" s="71">
        <v>8</v>
      </c>
    </row>
    <row r="1054" spans="3:19" ht="15" hidden="1" customHeight="1">
      <c r="C1054" s="190">
        <f t="shared" si="216"/>
        <v>348</v>
      </c>
      <c r="D1054" s="191">
        <v>76840</v>
      </c>
      <c r="E1054" s="190">
        <v>930</v>
      </c>
      <c r="F1054" s="191">
        <v>4920</v>
      </c>
      <c r="G1054" s="114"/>
      <c r="H1054" s="115"/>
      <c r="I1054" s="113">
        <v>3</v>
      </c>
      <c r="J1054" s="113">
        <v>4</v>
      </c>
      <c r="K1054" s="187">
        <v>8</v>
      </c>
      <c r="L1054" s="75">
        <v>72440</v>
      </c>
      <c r="M1054" s="74">
        <v>720</v>
      </c>
      <c r="N1054" s="75">
        <v>5060</v>
      </c>
      <c r="O1054" s="26"/>
      <c r="P1054" s="29"/>
      <c r="Q1054" s="7">
        <v>3</v>
      </c>
      <c r="R1054" s="7">
        <v>4</v>
      </c>
      <c r="S1054" s="71">
        <v>8</v>
      </c>
    </row>
    <row r="1055" spans="3:19" ht="15" hidden="1" customHeight="1">
      <c r="C1055" s="190">
        <f t="shared" si="216"/>
        <v>448</v>
      </c>
      <c r="D1055" s="191">
        <v>70020</v>
      </c>
      <c r="E1055" s="190">
        <v>920</v>
      </c>
      <c r="F1055" s="191">
        <v>3970</v>
      </c>
      <c r="G1055" s="114"/>
      <c r="H1055" s="115"/>
      <c r="I1055" s="113">
        <v>4</v>
      </c>
      <c r="J1055" s="113">
        <v>4</v>
      </c>
      <c r="K1055" s="187">
        <v>8</v>
      </c>
      <c r="L1055" s="75">
        <v>61470</v>
      </c>
      <c r="M1055" s="74">
        <v>710</v>
      </c>
      <c r="N1055" s="75">
        <v>3820</v>
      </c>
      <c r="O1055" s="26"/>
      <c r="P1055" s="29"/>
      <c r="Q1055" s="7">
        <v>4</v>
      </c>
      <c r="R1055" s="7">
        <v>4</v>
      </c>
      <c r="S1055" s="71">
        <v>8</v>
      </c>
    </row>
    <row r="1056" spans="3:19" ht="15" hidden="1" customHeight="1">
      <c r="C1056" s="190">
        <f t="shared" si="216"/>
        <v>548</v>
      </c>
      <c r="D1056" s="191">
        <v>73120</v>
      </c>
      <c r="E1056" s="190">
        <v>920</v>
      </c>
      <c r="F1056" s="191">
        <v>4400</v>
      </c>
      <c r="G1056" s="114"/>
      <c r="H1056" s="115"/>
      <c r="I1056" s="113">
        <v>5</v>
      </c>
      <c r="J1056" s="113">
        <v>4</v>
      </c>
      <c r="K1056" s="187">
        <v>8</v>
      </c>
      <c r="L1056" s="75">
        <v>67370</v>
      </c>
      <c r="M1056" s="74">
        <v>710</v>
      </c>
      <c r="N1056" s="75">
        <v>4550</v>
      </c>
      <c r="O1056" s="26"/>
      <c r="P1056" s="29"/>
      <c r="Q1056" s="7">
        <v>5</v>
      </c>
      <c r="R1056" s="7">
        <v>4</v>
      </c>
      <c r="S1056" s="71">
        <v>8</v>
      </c>
    </row>
    <row r="1057" spans="3:19" ht="15" hidden="1" customHeight="1">
      <c r="C1057" s="190">
        <f t="shared" ref="C1057:C1071" si="217">VALUE(CONCATENATE(I1057,J1057,K1057))</f>
        <v>648</v>
      </c>
      <c r="D1057" s="191">
        <v>73970</v>
      </c>
      <c r="E1057" s="190">
        <v>920</v>
      </c>
      <c r="F1057" s="191">
        <v>4550</v>
      </c>
      <c r="G1057" s="114"/>
      <c r="H1057" s="115"/>
      <c r="I1057" s="113">
        <v>6</v>
      </c>
      <c r="J1057" s="113">
        <v>4</v>
      </c>
      <c r="K1057" s="187">
        <v>8</v>
      </c>
      <c r="L1057" s="75">
        <v>67430</v>
      </c>
      <c r="M1057" s="74">
        <v>710</v>
      </c>
      <c r="N1057" s="75">
        <v>4510</v>
      </c>
      <c r="O1057" s="26"/>
      <c r="P1057" s="29"/>
      <c r="Q1057" s="7">
        <v>6</v>
      </c>
      <c r="R1057" s="7">
        <v>4</v>
      </c>
      <c r="S1057" s="71">
        <v>8</v>
      </c>
    </row>
    <row r="1058" spans="3:19" ht="15" hidden="1" customHeight="1">
      <c r="C1058" s="190">
        <f t="shared" si="217"/>
        <v>748</v>
      </c>
      <c r="D1058" s="191">
        <v>70430</v>
      </c>
      <c r="E1058" s="190">
        <v>920</v>
      </c>
      <c r="F1058" s="191">
        <v>4060</v>
      </c>
      <c r="G1058" s="114"/>
      <c r="H1058" s="115"/>
      <c r="I1058" s="113">
        <v>7</v>
      </c>
      <c r="J1058" s="113">
        <v>4</v>
      </c>
      <c r="K1058" s="187">
        <v>8</v>
      </c>
      <c r="L1058" s="75">
        <v>62950</v>
      </c>
      <c r="M1058" s="74">
        <v>710</v>
      </c>
      <c r="N1058" s="75">
        <v>4000</v>
      </c>
      <c r="O1058" s="26"/>
      <c r="P1058" s="29"/>
      <c r="Q1058" s="7">
        <v>7</v>
      </c>
      <c r="R1058" s="7">
        <v>4</v>
      </c>
      <c r="S1058" s="71">
        <v>8</v>
      </c>
    </row>
    <row r="1059" spans="3:19" ht="15" hidden="1" customHeight="1">
      <c r="C1059" s="190">
        <f t="shared" si="217"/>
        <v>848</v>
      </c>
      <c r="D1059" s="191">
        <v>69470</v>
      </c>
      <c r="E1059" s="190">
        <v>920</v>
      </c>
      <c r="F1059" s="191">
        <v>3830</v>
      </c>
      <c r="G1059" s="114"/>
      <c r="H1059" s="115"/>
      <c r="I1059" s="113">
        <v>8</v>
      </c>
      <c r="J1059" s="113">
        <v>4</v>
      </c>
      <c r="K1059" s="187">
        <v>8</v>
      </c>
      <c r="L1059" s="75">
        <v>60590</v>
      </c>
      <c r="M1059" s="74">
        <v>710</v>
      </c>
      <c r="N1059" s="75">
        <v>3730</v>
      </c>
      <c r="O1059" s="26"/>
      <c r="P1059" s="29"/>
      <c r="Q1059" s="7">
        <v>8</v>
      </c>
      <c r="R1059" s="7">
        <v>4</v>
      </c>
      <c r="S1059" s="71">
        <v>8</v>
      </c>
    </row>
    <row r="1060" spans="3:19" ht="15" hidden="1" customHeight="1">
      <c r="C1060" s="190">
        <f t="shared" si="217"/>
        <v>948</v>
      </c>
      <c r="D1060" s="191">
        <v>69700</v>
      </c>
      <c r="E1060" s="190">
        <v>920</v>
      </c>
      <c r="F1060" s="191">
        <v>3900</v>
      </c>
      <c r="G1060" s="114"/>
      <c r="H1060" s="115"/>
      <c r="I1060" s="113">
        <v>9</v>
      </c>
      <c r="J1060" s="113">
        <v>4</v>
      </c>
      <c r="K1060" s="187">
        <v>8</v>
      </c>
      <c r="L1060" s="75">
        <v>60680</v>
      </c>
      <c r="M1060" s="74">
        <v>710</v>
      </c>
      <c r="N1060" s="75">
        <v>3770</v>
      </c>
      <c r="O1060" s="26"/>
      <c r="P1060" s="29"/>
      <c r="Q1060" s="7">
        <v>9</v>
      </c>
      <c r="R1060" s="7">
        <v>4</v>
      </c>
      <c r="S1060" s="71">
        <v>8</v>
      </c>
    </row>
    <row r="1061" spans="3:19" ht="15" hidden="1" customHeight="1">
      <c r="C1061" s="190">
        <f t="shared" si="217"/>
        <v>1048</v>
      </c>
      <c r="D1061" s="191">
        <v>66390</v>
      </c>
      <c r="E1061" s="190">
        <v>920</v>
      </c>
      <c r="F1061" s="191">
        <v>3380</v>
      </c>
      <c r="G1061" s="114"/>
      <c r="H1061" s="115"/>
      <c r="I1061" s="113">
        <v>10</v>
      </c>
      <c r="J1061" s="113">
        <v>4</v>
      </c>
      <c r="K1061" s="187">
        <v>8</v>
      </c>
      <c r="L1061" s="75">
        <v>56880</v>
      </c>
      <c r="M1061" s="74">
        <v>710</v>
      </c>
      <c r="N1061" s="75">
        <v>3300</v>
      </c>
      <c r="O1061" s="26"/>
      <c r="P1061" s="29"/>
      <c r="Q1061" s="7">
        <v>10</v>
      </c>
      <c r="R1061" s="7">
        <v>4</v>
      </c>
      <c r="S1061" s="71">
        <v>8</v>
      </c>
    </row>
    <row r="1062" spans="3:19" ht="15" hidden="1" customHeight="1">
      <c r="C1062" s="190">
        <f t="shared" si="217"/>
        <v>144</v>
      </c>
      <c r="D1062" s="191">
        <v>41330</v>
      </c>
      <c r="E1062" s="190">
        <v>930</v>
      </c>
      <c r="F1062" s="191">
        <v>3700</v>
      </c>
      <c r="G1062" s="114"/>
      <c r="H1062" s="115"/>
      <c r="I1062" s="113">
        <v>1</v>
      </c>
      <c r="J1062" s="113">
        <v>4</v>
      </c>
      <c r="K1062" s="187">
        <v>4</v>
      </c>
      <c r="L1062" s="75">
        <v>36780</v>
      </c>
      <c r="M1062" s="74">
        <v>710</v>
      </c>
      <c r="N1062" s="75">
        <v>3780</v>
      </c>
      <c r="O1062" s="26"/>
      <c r="P1062" s="29"/>
      <c r="Q1062" s="7">
        <v>1</v>
      </c>
      <c r="R1062" s="7">
        <v>4</v>
      </c>
      <c r="S1062" s="71">
        <v>4</v>
      </c>
    </row>
    <row r="1063" spans="3:19" ht="15" hidden="1" customHeight="1">
      <c r="C1063" s="190">
        <f t="shared" si="217"/>
        <v>244</v>
      </c>
      <c r="D1063" s="191">
        <v>41060</v>
      </c>
      <c r="E1063" s="190">
        <v>920</v>
      </c>
      <c r="F1063" s="191">
        <v>3680</v>
      </c>
      <c r="G1063" s="114"/>
      <c r="H1063" s="115"/>
      <c r="I1063" s="113">
        <v>2</v>
      </c>
      <c r="J1063" s="113">
        <v>4</v>
      </c>
      <c r="K1063" s="187">
        <v>4</v>
      </c>
      <c r="L1063" s="75">
        <v>35800</v>
      </c>
      <c r="M1063" s="74">
        <v>710</v>
      </c>
      <c r="N1063" s="75">
        <v>3600</v>
      </c>
      <c r="O1063" s="26"/>
      <c r="P1063" s="29"/>
      <c r="Q1063" s="7">
        <v>2</v>
      </c>
      <c r="R1063" s="7">
        <v>4</v>
      </c>
      <c r="S1063" s="71">
        <v>4</v>
      </c>
    </row>
    <row r="1064" spans="3:19" ht="15" hidden="1" customHeight="1">
      <c r="C1064" s="190">
        <f t="shared" si="217"/>
        <v>344</v>
      </c>
      <c r="D1064" s="191">
        <v>46100</v>
      </c>
      <c r="E1064" s="190">
        <v>930</v>
      </c>
      <c r="F1064" s="191">
        <v>4920</v>
      </c>
      <c r="G1064" s="114"/>
      <c r="H1064" s="115"/>
      <c r="I1064" s="113">
        <v>3</v>
      </c>
      <c r="J1064" s="113">
        <v>4</v>
      </c>
      <c r="K1064" s="187">
        <v>4</v>
      </c>
      <c r="L1064" s="75">
        <v>43460</v>
      </c>
      <c r="M1064" s="74">
        <v>720</v>
      </c>
      <c r="N1064" s="75">
        <v>5060</v>
      </c>
      <c r="O1064" s="26"/>
      <c r="P1064" s="29"/>
      <c r="Q1064" s="7">
        <v>3</v>
      </c>
      <c r="R1064" s="7">
        <v>4</v>
      </c>
      <c r="S1064" s="71">
        <v>4</v>
      </c>
    </row>
    <row r="1065" spans="3:19" ht="15" hidden="1" customHeight="1">
      <c r="C1065" s="190">
        <f t="shared" si="217"/>
        <v>444</v>
      </c>
      <c r="D1065" s="191">
        <v>42010</v>
      </c>
      <c r="E1065" s="190">
        <v>920</v>
      </c>
      <c r="F1065" s="191">
        <v>3970</v>
      </c>
      <c r="G1065" s="114"/>
      <c r="H1065" s="115"/>
      <c r="I1065" s="113">
        <v>4</v>
      </c>
      <c r="J1065" s="113">
        <v>4</v>
      </c>
      <c r="K1065" s="187">
        <v>4</v>
      </c>
      <c r="L1065" s="75">
        <v>36880</v>
      </c>
      <c r="M1065" s="74">
        <v>710</v>
      </c>
      <c r="N1065" s="75">
        <v>3820</v>
      </c>
      <c r="O1065" s="26"/>
      <c r="P1065" s="29"/>
      <c r="Q1065" s="7">
        <v>4</v>
      </c>
      <c r="R1065" s="7">
        <v>4</v>
      </c>
      <c r="S1065" s="71">
        <v>4</v>
      </c>
    </row>
    <row r="1066" spans="3:19" ht="15" hidden="1" customHeight="1">
      <c r="C1066" s="190">
        <f t="shared" si="217"/>
        <v>544</v>
      </c>
      <c r="D1066" s="191">
        <v>43870</v>
      </c>
      <c r="E1066" s="190">
        <v>920</v>
      </c>
      <c r="F1066" s="191">
        <v>4400</v>
      </c>
      <c r="G1066" s="114"/>
      <c r="H1066" s="115"/>
      <c r="I1066" s="113">
        <v>5</v>
      </c>
      <c r="J1066" s="113">
        <v>4</v>
      </c>
      <c r="K1066" s="187">
        <v>4</v>
      </c>
      <c r="L1066" s="75">
        <v>40420</v>
      </c>
      <c r="M1066" s="74">
        <v>710</v>
      </c>
      <c r="N1066" s="75">
        <v>4550</v>
      </c>
      <c r="O1066" s="26"/>
      <c r="P1066" s="29"/>
      <c r="Q1066" s="7">
        <v>5</v>
      </c>
      <c r="R1066" s="7">
        <v>4</v>
      </c>
      <c r="S1066" s="71">
        <v>4</v>
      </c>
    </row>
    <row r="1067" spans="3:19" ht="15" hidden="1" customHeight="1">
      <c r="C1067" s="190">
        <f t="shared" si="217"/>
        <v>644</v>
      </c>
      <c r="D1067" s="191">
        <v>44380</v>
      </c>
      <c r="E1067" s="190">
        <v>920</v>
      </c>
      <c r="F1067" s="191">
        <v>4550</v>
      </c>
      <c r="G1067" s="114"/>
      <c r="H1067" s="115"/>
      <c r="I1067" s="113">
        <v>6</v>
      </c>
      <c r="J1067" s="113">
        <v>4</v>
      </c>
      <c r="K1067" s="187">
        <v>4</v>
      </c>
      <c r="L1067" s="75">
        <v>40460</v>
      </c>
      <c r="M1067" s="74">
        <v>710</v>
      </c>
      <c r="N1067" s="75">
        <v>4510</v>
      </c>
      <c r="O1067" s="26"/>
      <c r="P1067" s="29"/>
      <c r="Q1067" s="7">
        <v>6</v>
      </c>
      <c r="R1067" s="7">
        <v>4</v>
      </c>
      <c r="S1067" s="71">
        <v>4</v>
      </c>
    </row>
    <row r="1068" spans="3:19" ht="15" hidden="1" customHeight="1">
      <c r="C1068" s="190">
        <f t="shared" si="217"/>
        <v>744</v>
      </c>
      <c r="D1068" s="191">
        <v>42260</v>
      </c>
      <c r="E1068" s="190">
        <v>920</v>
      </c>
      <c r="F1068" s="191">
        <v>4060</v>
      </c>
      <c r="G1068" s="114"/>
      <c r="H1068" s="115"/>
      <c r="I1068" s="113">
        <v>7</v>
      </c>
      <c r="J1068" s="113">
        <v>4</v>
      </c>
      <c r="K1068" s="187">
        <v>4</v>
      </c>
      <c r="L1068" s="75">
        <v>37770</v>
      </c>
      <c r="M1068" s="74">
        <v>710</v>
      </c>
      <c r="N1068" s="75">
        <v>4000</v>
      </c>
      <c r="O1068" s="26"/>
      <c r="P1068" s="29"/>
      <c r="Q1068" s="7">
        <v>7</v>
      </c>
      <c r="R1068" s="7">
        <v>4</v>
      </c>
      <c r="S1068" s="71">
        <v>4</v>
      </c>
    </row>
    <row r="1069" spans="3:19" ht="15" hidden="1" customHeight="1">
      <c r="C1069" s="190">
        <f t="shared" si="217"/>
        <v>844</v>
      </c>
      <c r="D1069" s="191">
        <v>41680</v>
      </c>
      <c r="E1069" s="190">
        <v>920</v>
      </c>
      <c r="F1069" s="191">
        <v>3830</v>
      </c>
      <c r="G1069" s="114"/>
      <c r="H1069" s="115"/>
      <c r="I1069" s="113">
        <v>8</v>
      </c>
      <c r="J1069" s="113">
        <v>4</v>
      </c>
      <c r="K1069" s="187">
        <v>4</v>
      </c>
      <c r="L1069" s="75">
        <v>36350</v>
      </c>
      <c r="M1069" s="74">
        <v>710</v>
      </c>
      <c r="N1069" s="75">
        <v>3730</v>
      </c>
      <c r="O1069" s="26"/>
      <c r="P1069" s="29"/>
      <c r="Q1069" s="7">
        <v>8</v>
      </c>
      <c r="R1069" s="7">
        <v>4</v>
      </c>
      <c r="S1069" s="71">
        <v>4</v>
      </c>
    </row>
    <row r="1070" spans="3:19" ht="15" hidden="1" customHeight="1">
      <c r="C1070" s="190">
        <f t="shared" si="217"/>
        <v>944</v>
      </c>
      <c r="D1070" s="191">
        <v>41820</v>
      </c>
      <c r="E1070" s="190">
        <v>920</v>
      </c>
      <c r="F1070" s="191">
        <v>3900</v>
      </c>
      <c r="G1070" s="114"/>
      <c r="H1070" s="115"/>
      <c r="I1070" s="113">
        <v>9</v>
      </c>
      <c r="J1070" s="113">
        <v>4</v>
      </c>
      <c r="K1070" s="187">
        <v>4</v>
      </c>
      <c r="L1070" s="75">
        <v>36410</v>
      </c>
      <c r="M1070" s="74">
        <v>710</v>
      </c>
      <c r="N1070" s="75">
        <v>3770</v>
      </c>
      <c r="O1070" s="26"/>
      <c r="P1070" s="29"/>
      <c r="Q1070" s="7">
        <v>9</v>
      </c>
      <c r="R1070" s="7">
        <v>4</v>
      </c>
      <c r="S1070" s="71">
        <v>4</v>
      </c>
    </row>
    <row r="1071" spans="3:19" ht="15" hidden="1" customHeight="1">
      <c r="C1071" s="190">
        <f t="shared" si="217"/>
        <v>1044</v>
      </c>
      <c r="D1071" s="191">
        <v>39830</v>
      </c>
      <c r="E1071" s="190">
        <v>920</v>
      </c>
      <c r="F1071" s="191">
        <v>3380</v>
      </c>
      <c r="G1071" s="114"/>
      <c r="H1071" s="115"/>
      <c r="I1071" s="113">
        <v>10</v>
      </c>
      <c r="J1071" s="113">
        <v>4</v>
      </c>
      <c r="K1071" s="187">
        <v>4</v>
      </c>
      <c r="L1071" s="75">
        <v>34130</v>
      </c>
      <c r="M1071" s="74">
        <v>710</v>
      </c>
      <c r="N1071" s="75">
        <v>3300</v>
      </c>
      <c r="O1071" s="26"/>
      <c r="P1071" s="29"/>
      <c r="Q1071" s="7">
        <v>10</v>
      </c>
      <c r="R1071" s="7">
        <v>4</v>
      </c>
      <c r="S1071" s="71">
        <v>4</v>
      </c>
    </row>
    <row r="1072" spans="3:19" ht="15" hidden="1" customHeight="1"/>
    <row r="1073" spans="3:14" ht="15" hidden="1" customHeight="1">
      <c r="C1073" s="114" t="s">
        <v>18</v>
      </c>
      <c r="D1073" s="113" t="s">
        <v>134</v>
      </c>
      <c r="E1073" s="113" t="s">
        <v>135</v>
      </c>
      <c r="F1073" s="113" t="s">
        <v>100</v>
      </c>
      <c r="L1073" s="7" t="s">
        <v>134</v>
      </c>
      <c r="M1073" s="7" t="s">
        <v>135</v>
      </c>
      <c r="N1073" s="7" t="s">
        <v>100</v>
      </c>
    </row>
    <row r="1074" spans="3:14" ht="15" hidden="1" customHeight="1">
      <c r="C1074" s="114" t="s">
        <v>1</v>
      </c>
      <c r="D1074" s="113" t="s">
        <v>136</v>
      </c>
      <c r="E1074" s="113">
        <v>1</v>
      </c>
      <c r="F1074" s="113">
        <v>1</v>
      </c>
      <c r="L1074" s="7" t="s">
        <v>136</v>
      </c>
      <c r="M1074" s="7">
        <v>1</v>
      </c>
      <c r="N1074" s="7">
        <v>1</v>
      </c>
    </row>
    <row r="1075" spans="3:14" ht="15" hidden="1" customHeight="1">
      <c r="C1075" s="114" t="s">
        <v>19</v>
      </c>
      <c r="D1075" s="113" t="s">
        <v>137</v>
      </c>
      <c r="E1075" s="113">
        <v>2</v>
      </c>
      <c r="F1075" s="113">
        <v>1</v>
      </c>
      <c r="L1075" s="7" t="s">
        <v>137</v>
      </c>
      <c r="M1075" s="7">
        <v>2</v>
      </c>
      <c r="N1075" s="7">
        <v>1</v>
      </c>
    </row>
    <row r="1076" spans="3:14" ht="15" hidden="1" customHeight="1">
      <c r="C1076" s="114" t="s">
        <v>138</v>
      </c>
      <c r="D1076" s="113" t="s">
        <v>137</v>
      </c>
      <c r="E1076" s="113">
        <v>2</v>
      </c>
      <c r="F1076" s="113">
        <v>1</v>
      </c>
      <c r="L1076" s="7" t="s">
        <v>137</v>
      </c>
      <c r="M1076" s="7">
        <v>2</v>
      </c>
      <c r="N1076" s="7">
        <v>1</v>
      </c>
    </row>
    <row r="1077" spans="3:14" ht="15" hidden="1" customHeight="1">
      <c r="C1077" s="114" t="s">
        <v>139</v>
      </c>
      <c r="D1077" s="113" t="s">
        <v>137</v>
      </c>
      <c r="E1077" s="113">
        <v>2</v>
      </c>
      <c r="F1077" s="113">
        <v>1</v>
      </c>
      <c r="L1077" s="7" t="s">
        <v>137</v>
      </c>
      <c r="M1077" s="7">
        <v>2</v>
      </c>
      <c r="N1077" s="7">
        <v>1</v>
      </c>
    </row>
    <row r="1078" spans="3:14" ht="15" hidden="1" customHeight="1">
      <c r="C1078" s="114" t="s">
        <v>140</v>
      </c>
      <c r="D1078" s="113" t="s">
        <v>137</v>
      </c>
      <c r="E1078" s="113">
        <v>2</v>
      </c>
      <c r="F1078" s="113">
        <v>1</v>
      </c>
      <c r="L1078" s="7" t="s">
        <v>137</v>
      </c>
      <c r="M1078" s="7">
        <v>2</v>
      </c>
      <c r="N1078" s="7">
        <v>1</v>
      </c>
    </row>
    <row r="1079" spans="3:14" ht="15" hidden="1" customHeight="1">
      <c r="C1079" s="114" t="s">
        <v>141</v>
      </c>
      <c r="D1079" s="113" t="s">
        <v>137</v>
      </c>
      <c r="E1079" s="113">
        <v>2</v>
      </c>
      <c r="F1079" s="113">
        <v>1</v>
      </c>
      <c r="L1079" s="7" t="s">
        <v>137</v>
      </c>
      <c r="M1079" s="7">
        <v>2</v>
      </c>
      <c r="N1079" s="7">
        <v>1</v>
      </c>
    </row>
    <row r="1080" spans="3:14" ht="15" hidden="1" customHeight="1">
      <c r="C1080" s="114" t="s">
        <v>142</v>
      </c>
      <c r="D1080" s="113" t="s">
        <v>137</v>
      </c>
      <c r="E1080" s="113">
        <v>2</v>
      </c>
      <c r="F1080" s="113">
        <v>1</v>
      </c>
      <c r="L1080" s="7" t="s">
        <v>137</v>
      </c>
      <c r="M1080" s="7">
        <v>2</v>
      </c>
      <c r="N1080" s="7">
        <v>1</v>
      </c>
    </row>
    <row r="1081" spans="3:14" ht="15" hidden="1" customHeight="1">
      <c r="C1081" s="114" t="s">
        <v>143</v>
      </c>
      <c r="D1081" s="113" t="s">
        <v>144</v>
      </c>
      <c r="E1081" s="113">
        <v>3</v>
      </c>
      <c r="F1081" s="113">
        <v>1</v>
      </c>
      <c r="L1081" s="7" t="s">
        <v>144</v>
      </c>
      <c r="M1081" s="7">
        <v>3</v>
      </c>
      <c r="N1081" s="7">
        <v>1</v>
      </c>
    </row>
    <row r="1082" spans="3:14" ht="15" hidden="1" customHeight="1">
      <c r="C1082" s="114" t="s">
        <v>145</v>
      </c>
      <c r="D1082" s="113" t="s">
        <v>144</v>
      </c>
      <c r="E1082" s="113">
        <v>3</v>
      </c>
      <c r="F1082" s="113">
        <v>1</v>
      </c>
      <c r="L1082" s="7" t="s">
        <v>144</v>
      </c>
      <c r="M1082" s="7">
        <v>3</v>
      </c>
      <c r="N1082" s="7">
        <v>1</v>
      </c>
    </row>
    <row r="1083" spans="3:14" ht="15" hidden="1" customHeight="1">
      <c r="C1083" s="114" t="s">
        <v>146</v>
      </c>
      <c r="D1083" s="113" t="s">
        <v>144</v>
      </c>
      <c r="E1083" s="113">
        <v>3</v>
      </c>
      <c r="F1083" s="113">
        <v>1</v>
      </c>
      <c r="L1083" s="7" t="s">
        <v>144</v>
      </c>
      <c r="M1083" s="7">
        <v>3</v>
      </c>
      <c r="N1083" s="7">
        <v>1</v>
      </c>
    </row>
    <row r="1084" spans="3:14" ht="15" hidden="1" customHeight="1">
      <c r="C1084" s="114" t="s">
        <v>147</v>
      </c>
      <c r="D1084" s="113" t="s">
        <v>144</v>
      </c>
      <c r="E1084" s="113">
        <v>3</v>
      </c>
      <c r="F1084" s="113">
        <v>1</v>
      </c>
      <c r="L1084" s="7" t="s">
        <v>144</v>
      </c>
      <c r="M1084" s="7">
        <v>3</v>
      </c>
      <c r="N1084" s="7">
        <v>1</v>
      </c>
    </row>
    <row r="1085" spans="3:14" ht="15" hidden="1" customHeight="1">
      <c r="C1085" s="114" t="s">
        <v>148</v>
      </c>
      <c r="D1085" s="113" t="s">
        <v>144</v>
      </c>
      <c r="E1085" s="113">
        <v>3</v>
      </c>
      <c r="F1085" s="113">
        <v>1</v>
      </c>
      <c r="L1085" s="7" t="s">
        <v>144</v>
      </c>
      <c r="M1085" s="7">
        <v>3</v>
      </c>
      <c r="N1085" s="7">
        <v>1</v>
      </c>
    </row>
    <row r="1086" spans="3:14" ht="15" hidden="1" customHeight="1">
      <c r="C1086" s="114" t="s">
        <v>149</v>
      </c>
      <c r="D1086" s="113" t="s">
        <v>144</v>
      </c>
      <c r="E1086" s="113">
        <v>3</v>
      </c>
      <c r="F1086" s="113">
        <v>1</v>
      </c>
      <c r="L1086" s="7" t="s">
        <v>144</v>
      </c>
      <c r="M1086" s="7">
        <v>3</v>
      </c>
      <c r="N1086" s="7">
        <v>1</v>
      </c>
    </row>
    <row r="1087" spans="3:14" ht="15" hidden="1" customHeight="1">
      <c r="C1087" s="114" t="s">
        <v>150</v>
      </c>
      <c r="D1087" s="113" t="s">
        <v>144</v>
      </c>
      <c r="E1087" s="113">
        <v>3</v>
      </c>
      <c r="F1087" s="113">
        <v>1</v>
      </c>
      <c r="L1087" s="7" t="s">
        <v>144</v>
      </c>
      <c r="M1087" s="7">
        <v>3</v>
      </c>
      <c r="N1087" s="7">
        <v>1</v>
      </c>
    </row>
    <row r="1088" spans="3:14" ht="15" hidden="1" customHeight="1">
      <c r="C1088" s="114" t="s">
        <v>151</v>
      </c>
      <c r="D1088" s="113" t="s">
        <v>144</v>
      </c>
      <c r="E1088" s="113">
        <v>3</v>
      </c>
      <c r="F1088" s="113">
        <v>1</v>
      </c>
      <c r="L1088" s="7" t="s">
        <v>144</v>
      </c>
      <c r="M1088" s="7">
        <v>3</v>
      </c>
      <c r="N1088" s="7">
        <v>1</v>
      </c>
    </row>
    <row r="1089" spans="3:14" ht="15" hidden="1" customHeight="1">
      <c r="C1089" s="114" t="s">
        <v>152</v>
      </c>
      <c r="D1089" s="113" t="s">
        <v>153</v>
      </c>
      <c r="E1089" s="113">
        <v>4</v>
      </c>
      <c r="F1089" s="113">
        <v>1</v>
      </c>
      <c r="L1089" s="7" t="s">
        <v>153</v>
      </c>
      <c r="M1089" s="7">
        <v>4</v>
      </c>
      <c r="N1089" s="7">
        <v>1</v>
      </c>
    </row>
    <row r="1090" spans="3:14" ht="15" hidden="1" customHeight="1">
      <c r="C1090" s="114" t="s">
        <v>154</v>
      </c>
      <c r="D1090" s="113" t="s">
        <v>153</v>
      </c>
      <c r="E1090" s="113">
        <v>4</v>
      </c>
      <c r="F1090" s="113">
        <v>1</v>
      </c>
      <c r="L1090" s="7" t="s">
        <v>153</v>
      </c>
      <c r="M1090" s="7">
        <v>4</v>
      </c>
      <c r="N1090" s="7">
        <v>1</v>
      </c>
    </row>
    <row r="1091" spans="3:14" ht="15" hidden="1" customHeight="1">
      <c r="C1091" s="114" t="s">
        <v>155</v>
      </c>
      <c r="D1091" s="113" t="s">
        <v>153</v>
      </c>
      <c r="E1091" s="113">
        <v>4</v>
      </c>
      <c r="F1091" s="113">
        <v>1</v>
      </c>
      <c r="L1091" s="7" t="s">
        <v>153</v>
      </c>
      <c r="M1091" s="7">
        <v>4</v>
      </c>
      <c r="N1091" s="7">
        <v>1</v>
      </c>
    </row>
    <row r="1092" spans="3:14" ht="15" hidden="1" customHeight="1">
      <c r="C1092" s="114" t="s">
        <v>156</v>
      </c>
      <c r="D1092" s="113" t="s">
        <v>153</v>
      </c>
      <c r="E1092" s="113">
        <v>4</v>
      </c>
      <c r="F1092" s="113">
        <v>1</v>
      </c>
      <c r="L1092" s="7" t="s">
        <v>153</v>
      </c>
      <c r="M1092" s="7">
        <v>4</v>
      </c>
      <c r="N1092" s="7">
        <v>1</v>
      </c>
    </row>
    <row r="1093" spans="3:14" ht="15" hidden="1" customHeight="1">
      <c r="C1093" s="114" t="s">
        <v>157</v>
      </c>
      <c r="D1093" s="113" t="s">
        <v>158</v>
      </c>
      <c r="E1093" s="113">
        <v>5</v>
      </c>
      <c r="F1093" s="113">
        <v>1</v>
      </c>
      <c r="L1093" s="7" t="s">
        <v>158</v>
      </c>
      <c r="M1093" s="7">
        <v>5</v>
      </c>
      <c r="N1093" s="7">
        <v>1</v>
      </c>
    </row>
    <row r="1094" spans="3:14" ht="15" hidden="1" customHeight="1">
      <c r="C1094" s="114" t="s">
        <v>159</v>
      </c>
      <c r="D1094" s="113" t="s">
        <v>158</v>
      </c>
      <c r="E1094" s="113">
        <v>5</v>
      </c>
      <c r="F1094" s="113">
        <v>1</v>
      </c>
      <c r="L1094" s="7" t="s">
        <v>158</v>
      </c>
      <c r="M1094" s="7">
        <v>5</v>
      </c>
      <c r="N1094" s="7">
        <v>1</v>
      </c>
    </row>
    <row r="1095" spans="3:14" ht="15" hidden="1" customHeight="1">
      <c r="C1095" s="114" t="s">
        <v>160</v>
      </c>
      <c r="D1095" s="113" t="s">
        <v>158</v>
      </c>
      <c r="E1095" s="113">
        <v>5</v>
      </c>
      <c r="F1095" s="113">
        <v>1</v>
      </c>
      <c r="L1095" s="7" t="s">
        <v>158</v>
      </c>
      <c r="M1095" s="7">
        <v>5</v>
      </c>
      <c r="N1095" s="7">
        <v>1</v>
      </c>
    </row>
    <row r="1096" spans="3:14" ht="15" hidden="1" customHeight="1">
      <c r="C1096" s="114" t="s">
        <v>161</v>
      </c>
      <c r="D1096" s="113" t="s">
        <v>158</v>
      </c>
      <c r="E1096" s="113">
        <v>5</v>
      </c>
      <c r="F1096" s="113">
        <v>1</v>
      </c>
      <c r="L1096" s="7" t="s">
        <v>158</v>
      </c>
      <c r="M1096" s="7">
        <v>5</v>
      </c>
      <c r="N1096" s="7">
        <v>1</v>
      </c>
    </row>
    <row r="1097" spans="3:14" ht="15" hidden="1" customHeight="1">
      <c r="C1097" s="114" t="s">
        <v>162</v>
      </c>
      <c r="D1097" s="113" t="s">
        <v>158</v>
      </c>
      <c r="E1097" s="113">
        <v>5</v>
      </c>
      <c r="F1097" s="113">
        <v>1</v>
      </c>
      <c r="L1097" s="7" t="s">
        <v>158</v>
      </c>
      <c r="M1097" s="7">
        <v>5</v>
      </c>
      <c r="N1097" s="7">
        <v>1</v>
      </c>
    </row>
    <row r="1098" spans="3:14" ht="15" hidden="1" customHeight="1">
      <c r="C1098" s="114" t="s">
        <v>163</v>
      </c>
      <c r="D1098" s="113" t="s">
        <v>164</v>
      </c>
      <c r="E1098" s="113">
        <v>6</v>
      </c>
      <c r="F1098" s="113">
        <v>1</v>
      </c>
      <c r="L1098" s="7" t="s">
        <v>164</v>
      </c>
      <c r="M1098" s="7">
        <v>6</v>
      </c>
      <c r="N1098" s="7">
        <v>1</v>
      </c>
    </row>
    <row r="1099" spans="3:14" ht="15" hidden="1" customHeight="1">
      <c r="C1099" s="114" t="s">
        <v>165</v>
      </c>
      <c r="D1099" s="113" t="s">
        <v>164</v>
      </c>
      <c r="E1099" s="113">
        <v>6</v>
      </c>
      <c r="F1099" s="113">
        <v>1</v>
      </c>
      <c r="L1099" s="7" t="s">
        <v>164</v>
      </c>
      <c r="M1099" s="7">
        <v>6</v>
      </c>
      <c r="N1099" s="7">
        <v>1</v>
      </c>
    </row>
    <row r="1100" spans="3:14" ht="15" hidden="1" customHeight="1">
      <c r="C1100" s="114" t="s">
        <v>20</v>
      </c>
      <c r="D1100" s="113" t="s">
        <v>164</v>
      </c>
      <c r="E1100" s="113">
        <v>6</v>
      </c>
      <c r="F1100" s="113">
        <v>1</v>
      </c>
      <c r="L1100" s="7" t="s">
        <v>164</v>
      </c>
      <c r="M1100" s="7">
        <v>6</v>
      </c>
      <c r="N1100" s="7">
        <v>1</v>
      </c>
    </row>
    <row r="1101" spans="3:14" ht="15" hidden="1" customHeight="1">
      <c r="C1101" s="114" t="s">
        <v>166</v>
      </c>
      <c r="D1101" s="113" t="s">
        <v>164</v>
      </c>
      <c r="E1101" s="113">
        <v>6</v>
      </c>
      <c r="F1101" s="113">
        <v>1</v>
      </c>
      <c r="L1101" s="7" t="s">
        <v>164</v>
      </c>
      <c r="M1101" s="7">
        <v>6</v>
      </c>
      <c r="N1101" s="7">
        <v>1</v>
      </c>
    </row>
    <row r="1102" spans="3:14" ht="15" hidden="1" customHeight="1">
      <c r="C1102" s="114" t="s">
        <v>167</v>
      </c>
      <c r="D1102" s="113" t="s">
        <v>164</v>
      </c>
      <c r="E1102" s="113">
        <v>6</v>
      </c>
      <c r="F1102" s="113">
        <v>1</v>
      </c>
      <c r="L1102" s="7" t="s">
        <v>164</v>
      </c>
      <c r="M1102" s="7">
        <v>6</v>
      </c>
      <c r="N1102" s="7">
        <v>1</v>
      </c>
    </row>
    <row r="1103" spans="3:14" ht="15" hidden="1" customHeight="1">
      <c r="C1103" s="114" t="s">
        <v>168</v>
      </c>
      <c r="D1103" s="113" t="s">
        <v>164</v>
      </c>
      <c r="E1103" s="113">
        <v>6</v>
      </c>
      <c r="F1103" s="113">
        <v>1</v>
      </c>
      <c r="L1103" s="7" t="s">
        <v>164</v>
      </c>
      <c r="M1103" s="7">
        <v>6</v>
      </c>
      <c r="N1103" s="7">
        <v>1</v>
      </c>
    </row>
    <row r="1104" spans="3:14" ht="15" hidden="1" customHeight="1">
      <c r="C1104" s="114" t="s">
        <v>169</v>
      </c>
      <c r="D1104" s="113" t="s">
        <v>170</v>
      </c>
      <c r="E1104" s="113">
        <v>7</v>
      </c>
      <c r="F1104" s="113">
        <v>1</v>
      </c>
      <c r="L1104" s="7" t="s">
        <v>170</v>
      </c>
      <c r="M1104" s="7">
        <v>7</v>
      </c>
      <c r="N1104" s="7">
        <v>1</v>
      </c>
    </row>
    <row r="1105" spans="3:14" ht="15" hidden="1" customHeight="1">
      <c r="C1105" s="114" t="s">
        <v>171</v>
      </c>
      <c r="D1105" s="113" t="s">
        <v>170</v>
      </c>
      <c r="E1105" s="113">
        <v>7</v>
      </c>
      <c r="F1105" s="113">
        <v>1</v>
      </c>
      <c r="L1105" s="7" t="s">
        <v>170</v>
      </c>
      <c r="M1105" s="7">
        <v>7</v>
      </c>
      <c r="N1105" s="7">
        <v>1</v>
      </c>
    </row>
    <row r="1106" spans="3:14" ht="15" hidden="1" customHeight="1">
      <c r="C1106" s="114" t="s">
        <v>172</v>
      </c>
      <c r="D1106" s="113" t="s">
        <v>170</v>
      </c>
      <c r="E1106" s="113">
        <v>7</v>
      </c>
      <c r="F1106" s="113">
        <v>1</v>
      </c>
      <c r="L1106" s="7" t="s">
        <v>170</v>
      </c>
      <c r="M1106" s="7">
        <v>7</v>
      </c>
      <c r="N1106" s="7">
        <v>1</v>
      </c>
    </row>
    <row r="1107" spans="3:14" ht="15" hidden="1" customHeight="1">
      <c r="C1107" s="114" t="s">
        <v>173</v>
      </c>
      <c r="D1107" s="113" t="s">
        <v>170</v>
      </c>
      <c r="E1107" s="113">
        <v>7</v>
      </c>
      <c r="F1107" s="113">
        <v>1</v>
      </c>
      <c r="L1107" s="7" t="s">
        <v>170</v>
      </c>
      <c r="M1107" s="7">
        <v>7</v>
      </c>
      <c r="N1107" s="7">
        <v>1</v>
      </c>
    </row>
    <row r="1108" spans="3:14" ht="15" hidden="1" customHeight="1">
      <c r="C1108" s="114" t="s">
        <v>174</v>
      </c>
      <c r="D1108" s="113" t="s">
        <v>170</v>
      </c>
      <c r="E1108" s="113">
        <v>7</v>
      </c>
      <c r="F1108" s="113">
        <v>1</v>
      </c>
      <c r="L1108" s="7" t="s">
        <v>170</v>
      </c>
      <c r="M1108" s="7">
        <v>7</v>
      </c>
      <c r="N1108" s="7">
        <v>1</v>
      </c>
    </row>
    <row r="1109" spans="3:14" ht="15" hidden="1" customHeight="1">
      <c r="C1109" s="114" t="s">
        <v>175</v>
      </c>
      <c r="D1109" s="113" t="s">
        <v>176</v>
      </c>
      <c r="E1109" s="113">
        <v>8</v>
      </c>
      <c r="F1109" s="113">
        <v>1</v>
      </c>
      <c r="L1109" s="7" t="s">
        <v>176</v>
      </c>
      <c r="M1109" s="7">
        <v>8</v>
      </c>
      <c r="N1109" s="7">
        <v>1</v>
      </c>
    </row>
    <row r="1110" spans="3:14" ht="15" hidden="1" customHeight="1">
      <c r="C1110" s="114" t="s">
        <v>177</v>
      </c>
      <c r="D1110" s="113" t="s">
        <v>176</v>
      </c>
      <c r="E1110" s="113">
        <v>8</v>
      </c>
      <c r="F1110" s="113">
        <v>1</v>
      </c>
      <c r="L1110" s="7" t="s">
        <v>176</v>
      </c>
      <c r="M1110" s="7">
        <v>8</v>
      </c>
      <c r="N1110" s="7">
        <v>1</v>
      </c>
    </row>
    <row r="1111" spans="3:14" ht="15" hidden="1" customHeight="1">
      <c r="C1111" s="114" t="s">
        <v>178</v>
      </c>
      <c r="D1111" s="113" t="s">
        <v>176</v>
      </c>
      <c r="E1111" s="113">
        <v>8</v>
      </c>
      <c r="F1111" s="113">
        <v>1</v>
      </c>
      <c r="L1111" s="7" t="s">
        <v>176</v>
      </c>
      <c r="M1111" s="7">
        <v>8</v>
      </c>
      <c r="N1111" s="7">
        <v>1</v>
      </c>
    </row>
    <row r="1112" spans="3:14" ht="15" hidden="1" customHeight="1">
      <c r="C1112" s="114" t="s">
        <v>179</v>
      </c>
      <c r="D1112" s="113" t="s">
        <v>176</v>
      </c>
      <c r="E1112" s="113">
        <v>8</v>
      </c>
      <c r="F1112" s="113">
        <v>1</v>
      </c>
      <c r="L1112" s="7" t="s">
        <v>176</v>
      </c>
      <c r="M1112" s="7">
        <v>8</v>
      </c>
      <c r="N1112" s="7">
        <v>1</v>
      </c>
    </row>
    <row r="1113" spans="3:14" ht="15" hidden="1" customHeight="1">
      <c r="C1113" s="114" t="s">
        <v>180</v>
      </c>
      <c r="D1113" s="113" t="s">
        <v>181</v>
      </c>
      <c r="E1113" s="113">
        <v>9</v>
      </c>
      <c r="F1113" s="113">
        <v>1</v>
      </c>
      <c r="L1113" s="7" t="s">
        <v>181</v>
      </c>
      <c r="M1113" s="7">
        <v>9</v>
      </c>
      <c r="N1113" s="7">
        <v>1</v>
      </c>
    </row>
    <row r="1114" spans="3:14" ht="15" hidden="1" customHeight="1">
      <c r="C1114" s="114" t="s">
        <v>182</v>
      </c>
      <c r="D1114" s="113" t="s">
        <v>181</v>
      </c>
      <c r="E1114" s="113">
        <v>9</v>
      </c>
      <c r="F1114" s="113">
        <v>1</v>
      </c>
      <c r="L1114" s="7" t="s">
        <v>181</v>
      </c>
      <c r="M1114" s="7">
        <v>9</v>
      </c>
      <c r="N1114" s="7">
        <v>1</v>
      </c>
    </row>
    <row r="1115" spans="3:14" ht="15" hidden="1" customHeight="1">
      <c r="C1115" s="114" t="s">
        <v>183</v>
      </c>
      <c r="D1115" s="113" t="s">
        <v>181</v>
      </c>
      <c r="E1115" s="113">
        <v>9</v>
      </c>
      <c r="F1115" s="113">
        <v>1</v>
      </c>
      <c r="L1115" s="7" t="s">
        <v>181</v>
      </c>
      <c r="M1115" s="7">
        <v>9</v>
      </c>
      <c r="N1115" s="7">
        <v>1</v>
      </c>
    </row>
    <row r="1116" spans="3:14" ht="15" hidden="1" customHeight="1">
      <c r="C1116" s="114" t="s">
        <v>184</v>
      </c>
      <c r="D1116" s="113" t="s">
        <v>181</v>
      </c>
      <c r="E1116" s="113">
        <v>9</v>
      </c>
      <c r="F1116" s="113">
        <v>1</v>
      </c>
      <c r="L1116" s="7" t="s">
        <v>181</v>
      </c>
      <c r="M1116" s="7">
        <v>9</v>
      </c>
      <c r="N1116" s="7">
        <v>1</v>
      </c>
    </row>
    <row r="1117" spans="3:14" ht="15" hidden="1" customHeight="1">
      <c r="C1117" s="114" t="s">
        <v>185</v>
      </c>
      <c r="D1117" s="113" t="s">
        <v>181</v>
      </c>
      <c r="E1117" s="113">
        <v>9</v>
      </c>
      <c r="F1117" s="113">
        <v>1</v>
      </c>
      <c r="L1117" s="7" t="s">
        <v>181</v>
      </c>
      <c r="M1117" s="7">
        <v>9</v>
      </c>
      <c r="N1117" s="7">
        <v>1</v>
      </c>
    </row>
    <row r="1118" spans="3:14" ht="15" hidden="1" customHeight="1">
      <c r="C1118" s="114" t="s">
        <v>186</v>
      </c>
      <c r="D1118" s="113" t="s">
        <v>181</v>
      </c>
      <c r="E1118" s="113">
        <v>9</v>
      </c>
      <c r="F1118" s="113">
        <v>1</v>
      </c>
      <c r="L1118" s="7" t="s">
        <v>181</v>
      </c>
      <c r="M1118" s="7">
        <v>9</v>
      </c>
      <c r="N1118" s="7">
        <v>1</v>
      </c>
    </row>
    <row r="1119" spans="3:14" ht="15" hidden="1" customHeight="1">
      <c r="C1119" s="114" t="s">
        <v>187</v>
      </c>
      <c r="D1119" s="113" t="s">
        <v>181</v>
      </c>
      <c r="E1119" s="113">
        <v>9</v>
      </c>
      <c r="F1119" s="113">
        <v>1</v>
      </c>
      <c r="L1119" s="7" t="s">
        <v>181</v>
      </c>
      <c r="M1119" s="7">
        <v>9</v>
      </c>
      <c r="N1119" s="7">
        <v>1</v>
      </c>
    </row>
    <row r="1120" spans="3:14" ht="15" hidden="1" customHeight="1">
      <c r="C1120" s="114" t="s">
        <v>188</v>
      </c>
      <c r="D1120" s="113" t="s">
        <v>189</v>
      </c>
      <c r="E1120" s="113">
        <v>10</v>
      </c>
      <c r="F1120" s="113">
        <v>10</v>
      </c>
      <c r="L1120" s="7" t="s">
        <v>189</v>
      </c>
      <c r="M1120" s="7">
        <v>10</v>
      </c>
      <c r="N1120" s="7">
        <v>10</v>
      </c>
    </row>
    <row r="1121" ht="15" hidden="1" customHeight="1"/>
  </sheetData>
  <sheetProtection algorithmName="SHA-512" hashValue="5EqBRa9CtkXIig8jMku2SQuyFZdG7MT4kwcx8AFjvXwQFdOMoLPMJgHel39awzwR1VCSmbV9mNAXTwf1IGlmiA==" saltValue="wettiFYkLPUzUAZImwv6EQ==" spinCount="100000" sheet="1" selectLockedCells="1"/>
  <mergeCells count="6">
    <mergeCell ref="P4:S4"/>
    <mergeCell ref="L2:S2"/>
    <mergeCell ref="L4:O4"/>
    <mergeCell ref="D2:K2"/>
    <mergeCell ref="D4:G4"/>
    <mergeCell ref="H4:K4"/>
  </mergeCells>
  <phoneticPr fontId="23"/>
  <dataValidations count="3">
    <dataValidation type="list" allowBlank="1" showInputMessage="1" showErrorMessage="1" promptTitle="選択してください" sqref="D7:DG7" xr:uid="{7FBC0DE1-A883-4BB7-AA4A-06A849D97B3F}">
      <formula1>"単車、トレーラー"</formula1>
    </dataValidation>
    <dataValidation type="list" allowBlank="1" showInputMessage="1" showErrorMessage="1" sqref="D6:DG6" xr:uid="{B68BA169-1C96-4075-BD68-0850564DB348}">
      <formula1>$C$1074:$C$1120</formula1>
    </dataValidation>
    <dataValidation type="list" allowBlank="1" showInputMessage="1" showErrorMessage="1" sqref="D7:DG7" xr:uid="{95A7114C-78AB-43ED-A38F-A5CCAB24DCAE}">
      <formula1>$D$183:$D$184</formula1>
    </dataValidation>
  </dataValidations>
  <pageMargins left="0.25" right="0.25" top="0.75" bottom="0.75" header="0.3" footer="0.3"/>
  <pageSetup paperSize="9" scale="7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9685-3C3B-4ACA-952C-4DF7779F1ECC}">
  <sheetPr codeName="Sheet4">
    <pageSetUpPr fitToPage="1"/>
  </sheetPr>
  <dimension ref="A1:K1121"/>
  <sheetViews>
    <sheetView showGridLines="0" zoomScaleNormal="100" workbookViewId="0">
      <pane xSplit="3" ySplit="4" topLeftCell="D5" activePane="bottomRight" state="frozen"/>
      <selection pane="topRight" activeCell="C1" sqref="C1"/>
      <selection pane="bottomLeft" activeCell="A2" sqref="A2"/>
      <selection pane="bottomRight" activeCell="N6" sqref="N6"/>
    </sheetView>
  </sheetViews>
  <sheetFormatPr defaultColWidth="9" defaultRowHeight="13.5" zeroHeight="1"/>
  <cols>
    <col min="1" max="1" width="20.625" style="7" hidden="1" customWidth="1"/>
    <col min="2" max="2" width="7" style="7" hidden="1" customWidth="1"/>
    <col min="3" max="3" width="25.75" style="7" customWidth="1"/>
    <col min="4" max="8" width="12" style="7" customWidth="1"/>
    <col min="9" max="11" width="12" style="29" customWidth="1"/>
    <col min="12" max="12" width="11.625" style="7" customWidth="1"/>
    <col min="13" max="16384" width="9" style="7"/>
  </cols>
  <sheetData>
    <row r="1" spans="1:11"/>
    <row r="2" spans="1:11" ht="28.5" customHeight="1">
      <c r="D2" s="373" t="s">
        <v>268</v>
      </c>
      <c r="E2" s="373"/>
      <c r="F2" s="373"/>
      <c r="G2" s="373"/>
      <c r="H2" s="373"/>
      <c r="I2" s="373"/>
      <c r="J2" s="373"/>
      <c r="K2" s="373"/>
    </row>
    <row r="3" spans="1:11"/>
    <row r="4" spans="1:11" s="3" customFormat="1" ht="17.25" customHeight="1" thickBot="1">
      <c r="A4" s="2"/>
      <c r="C4" s="199"/>
      <c r="D4" s="369" t="s">
        <v>11</v>
      </c>
      <c r="E4" s="369"/>
      <c r="F4" s="369"/>
      <c r="G4" s="369"/>
      <c r="H4" s="367" t="s">
        <v>12</v>
      </c>
      <c r="I4" s="367"/>
      <c r="J4" s="367"/>
      <c r="K4" s="367"/>
    </row>
    <row r="5" spans="1:11" ht="24" customHeight="1">
      <c r="A5" s="4"/>
      <c r="B5" s="5"/>
      <c r="C5" s="6" t="s">
        <v>13</v>
      </c>
      <c r="D5" s="280" t="s">
        <v>14</v>
      </c>
      <c r="E5" s="281" t="s">
        <v>15</v>
      </c>
      <c r="F5" s="281" t="s">
        <v>16</v>
      </c>
      <c r="G5" s="281" t="s">
        <v>17</v>
      </c>
      <c r="H5" s="281" t="s">
        <v>14</v>
      </c>
      <c r="I5" s="281" t="s">
        <v>15</v>
      </c>
      <c r="J5" s="281" t="s">
        <v>16</v>
      </c>
      <c r="K5" s="282" t="s">
        <v>17</v>
      </c>
    </row>
    <row r="6" spans="1:11" ht="24" customHeight="1" thickBot="1">
      <c r="A6" s="8"/>
      <c r="B6" s="5"/>
      <c r="C6" s="9" t="s">
        <v>18</v>
      </c>
      <c r="D6" s="294" t="str">
        <f>標準的運賃算出シート!D6</f>
        <v>宮城県</v>
      </c>
      <c r="E6" s="294" t="str">
        <f>標準的運賃算出シート!E6</f>
        <v>滋賀県</v>
      </c>
      <c r="F6" s="294" t="str">
        <f>標準的運賃算出シート!F6</f>
        <v>京都府</v>
      </c>
      <c r="G6" s="294" t="str">
        <f>標準的運賃算出シート!G6</f>
        <v>兵庫県</v>
      </c>
      <c r="H6" s="294" t="str">
        <f>標準的運賃算出シート!H6</f>
        <v>大阪府</v>
      </c>
      <c r="I6" s="294" t="str">
        <f>標準的運賃算出シート!I6</f>
        <v>滋賀県</v>
      </c>
      <c r="J6" s="294" t="str">
        <f>標準的運賃算出シート!J6</f>
        <v>京都府</v>
      </c>
      <c r="K6" s="294" t="str">
        <f>標準的運賃算出シート!K6</f>
        <v>兵庫県</v>
      </c>
    </row>
    <row r="7" spans="1:11" ht="17.25" hidden="1" customHeight="1">
      <c r="A7" s="8"/>
      <c r="B7" s="5"/>
      <c r="C7" s="9" t="s">
        <v>21</v>
      </c>
      <c r="D7" s="283" t="s">
        <v>22</v>
      </c>
      <c r="E7" s="283" t="s">
        <v>22</v>
      </c>
      <c r="F7" s="283" t="s">
        <v>22</v>
      </c>
      <c r="G7" s="283" t="s">
        <v>23</v>
      </c>
      <c r="H7" s="283" t="s">
        <v>22</v>
      </c>
      <c r="I7" s="283" t="s">
        <v>22</v>
      </c>
      <c r="J7" s="283" t="s">
        <v>22</v>
      </c>
      <c r="K7" s="283" t="s">
        <v>23</v>
      </c>
    </row>
    <row r="8" spans="1:11" ht="17.25" hidden="1" customHeight="1">
      <c r="A8" s="8"/>
      <c r="B8" s="5"/>
      <c r="C8" s="9" t="s">
        <v>24</v>
      </c>
      <c r="D8" s="284">
        <v>2</v>
      </c>
      <c r="E8" s="284">
        <v>4</v>
      </c>
      <c r="F8" s="284">
        <v>12</v>
      </c>
      <c r="G8" s="284">
        <v>10</v>
      </c>
      <c r="H8" s="284">
        <v>2</v>
      </c>
      <c r="I8" s="284">
        <v>4</v>
      </c>
      <c r="J8" s="284">
        <v>10</v>
      </c>
      <c r="K8" s="284">
        <v>10</v>
      </c>
    </row>
    <row r="9" spans="1:11" ht="17.25" hidden="1" customHeight="1" thickBot="1">
      <c r="A9" s="278"/>
      <c r="B9" s="5"/>
      <c r="C9" s="10" t="s">
        <v>25</v>
      </c>
      <c r="D9" s="285">
        <v>2</v>
      </c>
      <c r="E9" s="285">
        <v>10</v>
      </c>
      <c r="F9" s="285">
        <v>25</v>
      </c>
      <c r="G9" s="285">
        <v>20</v>
      </c>
      <c r="H9" s="285">
        <v>4</v>
      </c>
      <c r="I9" s="285">
        <v>10</v>
      </c>
      <c r="J9" s="285">
        <v>20</v>
      </c>
      <c r="K9" s="285">
        <v>20</v>
      </c>
    </row>
    <row r="10" spans="1:11" ht="17.25" hidden="1" customHeight="1">
      <c r="A10" s="11"/>
      <c r="B10" s="5"/>
      <c r="C10" s="12" t="s">
        <v>26</v>
      </c>
      <c r="D10" s="286" t="s">
        <v>269</v>
      </c>
      <c r="E10" s="286"/>
      <c r="F10" s="286"/>
      <c r="G10" s="286"/>
      <c r="H10" s="286"/>
      <c r="I10" s="286"/>
      <c r="J10" s="286"/>
      <c r="K10" s="286"/>
    </row>
    <row r="11" spans="1:11" ht="17.25" hidden="1" customHeight="1" thickBot="1">
      <c r="A11" s="278"/>
      <c r="B11" s="5"/>
      <c r="C11" s="13" t="s">
        <v>27</v>
      </c>
      <c r="D11" s="287" t="s">
        <v>270</v>
      </c>
      <c r="E11" s="287"/>
      <c r="F11" s="287"/>
      <c r="G11" s="287"/>
      <c r="H11" s="287"/>
      <c r="I11" s="287"/>
      <c r="J11" s="287"/>
      <c r="K11" s="287"/>
    </row>
    <row r="12" spans="1:11" ht="24.95" customHeight="1" thickBot="1">
      <c r="A12" s="14"/>
      <c r="B12" s="5"/>
      <c r="C12" s="15" t="s">
        <v>28</v>
      </c>
      <c r="D12" s="295">
        <f>標準的運賃算出シート!D12</f>
        <v>200</v>
      </c>
      <c r="E12" s="295">
        <f>標準的運賃算出シート!E12</f>
        <v>100</v>
      </c>
      <c r="F12" s="295">
        <f>標準的運賃算出シート!F12</f>
        <v>150</v>
      </c>
      <c r="G12" s="295">
        <f>標準的運賃算出シート!G12</f>
        <v>200</v>
      </c>
      <c r="H12" s="16"/>
      <c r="I12" s="16"/>
      <c r="J12" s="16"/>
      <c r="K12" s="16"/>
    </row>
    <row r="13" spans="1:11" ht="17.25" hidden="1" customHeight="1">
      <c r="A13" s="11"/>
      <c r="C13" s="17"/>
      <c r="D13" s="288"/>
      <c r="E13" s="288"/>
      <c r="F13" s="288"/>
      <c r="G13" s="288"/>
      <c r="H13" s="288"/>
      <c r="I13" s="288"/>
      <c r="J13" s="288"/>
      <c r="K13" s="288"/>
    </row>
    <row r="14" spans="1:11" ht="24.95" customHeight="1">
      <c r="A14" s="8"/>
      <c r="B14" s="5"/>
      <c r="C14" s="18" t="s">
        <v>29</v>
      </c>
      <c r="D14" s="19"/>
      <c r="E14" s="19"/>
      <c r="F14" s="19"/>
      <c r="G14" s="19"/>
      <c r="H14" s="296">
        <f>標準的運賃算出シート!H14</f>
        <v>4</v>
      </c>
      <c r="I14" s="296">
        <f>標準的運賃算出シート!I14</f>
        <v>4</v>
      </c>
      <c r="J14" s="296">
        <f>標準的運賃算出シート!J14</f>
        <v>8</v>
      </c>
      <c r="K14" s="296">
        <f>標準的運賃算出シート!K14</f>
        <v>8</v>
      </c>
    </row>
    <row r="15" spans="1:11" ht="24.95" customHeight="1" thickBot="1">
      <c r="A15" s="8"/>
      <c r="B15" s="5"/>
      <c r="C15" s="18" t="s">
        <v>30</v>
      </c>
      <c r="D15" s="20"/>
      <c r="E15" s="20"/>
      <c r="F15" s="20"/>
      <c r="G15" s="20"/>
      <c r="H15" s="297">
        <f>標準的運賃算出シート!H15</f>
        <v>50</v>
      </c>
      <c r="I15" s="297">
        <f>標準的運賃算出シート!I15</f>
        <v>50</v>
      </c>
      <c r="J15" s="297">
        <f>標準的運賃算出シート!J15</f>
        <v>50</v>
      </c>
      <c r="K15" s="297">
        <f>標準的運賃算出シート!K15</f>
        <v>50</v>
      </c>
    </row>
    <row r="16" spans="1:11" ht="17.25" hidden="1" customHeight="1">
      <c r="A16" s="8"/>
      <c r="B16" s="5"/>
      <c r="C16" s="21" t="s">
        <v>31</v>
      </c>
      <c r="D16" s="289"/>
      <c r="E16" s="289"/>
      <c r="F16" s="289"/>
      <c r="G16" s="289"/>
      <c r="H16" s="289">
        <v>0</v>
      </c>
      <c r="I16" s="289">
        <v>0</v>
      </c>
      <c r="J16" s="289">
        <v>0</v>
      </c>
      <c r="K16" s="289">
        <v>0</v>
      </c>
    </row>
    <row r="17" spans="1:11" ht="17.25" hidden="1" customHeight="1" thickBot="1">
      <c r="A17" s="278"/>
      <c r="B17" s="5"/>
      <c r="C17" s="22" t="s">
        <v>32</v>
      </c>
      <c r="D17" s="290">
        <v>0</v>
      </c>
      <c r="E17" s="290">
        <v>0</v>
      </c>
      <c r="F17" s="290">
        <v>0</v>
      </c>
      <c r="G17" s="290">
        <v>0</v>
      </c>
      <c r="H17" s="290">
        <v>0</v>
      </c>
      <c r="I17" s="290">
        <v>0</v>
      </c>
      <c r="J17" s="290">
        <v>0</v>
      </c>
      <c r="K17" s="290">
        <v>0</v>
      </c>
    </row>
    <row r="18" spans="1:11" ht="17.25" hidden="1" customHeight="1" thickBot="1">
      <c r="A18" s="23"/>
      <c r="B18" s="24"/>
      <c r="C18" s="25"/>
      <c r="D18" s="291"/>
      <c r="E18" s="291">
        <v>0</v>
      </c>
      <c r="F18" s="291">
        <v>0</v>
      </c>
      <c r="G18" s="291">
        <v>0</v>
      </c>
      <c r="H18" s="291">
        <v>0</v>
      </c>
      <c r="I18" s="291">
        <v>0</v>
      </c>
      <c r="J18" s="291">
        <v>0</v>
      </c>
      <c r="K18" s="291">
        <v>0</v>
      </c>
    </row>
    <row r="19" spans="1:11" ht="6.75" hidden="1" customHeight="1"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7.25" hidden="1" customHeight="1" thickBot="1">
      <c r="A20" s="28"/>
      <c r="B20" s="28"/>
      <c r="C20" s="26"/>
      <c r="D20" s="29"/>
      <c r="E20" s="29"/>
      <c r="F20" s="29"/>
      <c r="G20" s="29"/>
      <c r="H20" s="29"/>
    </row>
    <row r="21" spans="1:11" ht="24.95" customHeight="1">
      <c r="A21" s="279"/>
      <c r="B21" s="5"/>
      <c r="C21" s="12" t="s">
        <v>33</v>
      </c>
      <c r="D21" s="292" t="str">
        <f t="shared" ref="D21:K21" si="0">VLOOKUP(D6,$C$1074:$D$1120,2,FALSE)</f>
        <v>東北運輸局</v>
      </c>
      <c r="E21" s="292" t="str">
        <f t="shared" si="0"/>
        <v>近畿運輸局</v>
      </c>
      <c r="F21" s="292" t="str">
        <f t="shared" si="0"/>
        <v>近畿運輸局</v>
      </c>
      <c r="G21" s="292" t="str">
        <f t="shared" si="0"/>
        <v>近畿運輸局</v>
      </c>
      <c r="H21" s="292" t="str">
        <f t="shared" si="0"/>
        <v>近畿運輸局</v>
      </c>
      <c r="I21" s="292" t="str">
        <f t="shared" si="0"/>
        <v>近畿運輸局</v>
      </c>
      <c r="J21" s="292" t="str">
        <f t="shared" si="0"/>
        <v>近畿運輸局</v>
      </c>
      <c r="K21" s="292" t="str">
        <f t="shared" si="0"/>
        <v>近畿運輸局</v>
      </c>
    </row>
    <row r="22" spans="1:11" ht="24.95" customHeight="1" thickBot="1">
      <c r="A22" s="276"/>
      <c r="B22" s="5"/>
      <c r="C22" s="13" t="s">
        <v>34</v>
      </c>
      <c r="D22" s="293" t="str">
        <f t="shared" ref="D22:G22" si="1">VLOOKUP(D159,$C$162:$D$169,2,FALSE)</f>
        <v>小型車</v>
      </c>
      <c r="E22" s="293" t="str">
        <f t="shared" si="1"/>
        <v>中型車</v>
      </c>
      <c r="F22" s="293" t="str">
        <f t="shared" si="1"/>
        <v>大型車</v>
      </c>
      <c r="G22" s="293" t="str">
        <f t="shared" si="1"/>
        <v>トレーラー</v>
      </c>
      <c r="H22" s="293" t="str">
        <f>VLOOKUP(H159,$C$162:$D$169,2,FALSE)</f>
        <v>小型車</v>
      </c>
      <c r="I22" s="293" t="str">
        <f>VLOOKUP(I159,$C$162:$D$169,2,FALSE)</f>
        <v>中型車</v>
      </c>
      <c r="J22" s="293" t="str">
        <f>VLOOKUP(J159,$C$162:$D$169,2,FALSE)</f>
        <v>大型車</v>
      </c>
      <c r="K22" s="293" t="str">
        <f>VLOOKUP(K159,$C$162:$D$169,2,FALSE)</f>
        <v>トレーラー</v>
      </c>
    </row>
    <row r="23" spans="1:11" ht="6" customHeight="1" thickBot="1">
      <c r="C23" s="26"/>
      <c r="D23" s="30"/>
      <c r="E23" s="30"/>
      <c r="F23" s="30"/>
      <c r="G23" s="30"/>
      <c r="H23" s="29"/>
    </row>
    <row r="24" spans="1:11" ht="25.5" customHeight="1" thickBot="1">
      <c r="A24" s="110"/>
      <c r="B24" s="31"/>
      <c r="C24" s="32" t="s">
        <v>35</v>
      </c>
      <c r="D24" s="33">
        <f>+D61</f>
        <v>40300</v>
      </c>
      <c r="E24" s="33">
        <f t="shared" ref="E24:G25" si="2">+E61</f>
        <v>34240</v>
      </c>
      <c r="F24" s="33">
        <f t="shared" si="2"/>
        <v>57440</v>
      </c>
      <c r="G24" s="33">
        <f t="shared" si="2"/>
        <v>89950</v>
      </c>
      <c r="H24" s="34"/>
      <c r="I24" s="34"/>
      <c r="J24" s="34"/>
      <c r="K24" s="34"/>
    </row>
    <row r="25" spans="1:11" ht="17.25" hidden="1" customHeight="1">
      <c r="A25" s="275"/>
      <c r="B25" s="5"/>
      <c r="C25" s="35" t="s">
        <v>36</v>
      </c>
      <c r="D25" s="36">
        <f>+D62</f>
        <v>40500</v>
      </c>
      <c r="E25" s="36">
        <f t="shared" si="2"/>
        <v>34500</v>
      </c>
      <c r="F25" s="36">
        <f t="shared" si="2"/>
        <v>57500</v>
      </c>
      <c r="G25" s="36">
        <f t="shared" si="2"/>
        <v>90000</v>
      </c>
      <c r="H25" s="37"/>
      <c r="I25" s="37"/>
      <c r="J25" s="37"/>
      <c r="K25" s="37"/>
    </row>
    <row r="26" spans="1:11" ht="17.25" hidden="1" customHeight="1">
      <c r="A26" s="275"/>
      <c r="B26" s="5"/>
      <c r="C26" s="35" t="s">
        <v>37</v>
      </c>
      <c r="D26" s="36">
        <f>ROUND(D25*10%,0)</f>
        <v>4050</v>
      </c>
      <c r="E26" s="36">
        <f t="shared" ref="E26:G26" si="3">ROUND(E25*10%,0)</f>
        <v>3450</v>
      </c>
      <c r="F26" s="36">
        <f t="shared" si="3"/>
        <v>5750</v>
      </c>
      <c r="G26" s="36">
        <f t="shared" si="3"/>
        <v>9000</v>
      </c>
      <c r="H26" s="37"/>
      <c r="I26" s="37"/>
      <c r="J26" s="37"/>
      <c r="K26" s="37"/>
    </row>
    <row r="27" spans="1:11" ht="24.95" hidden="1" customHeight="1" thickBot="1">
      <c r="A27" s="276"/>
      <c r="B27" s="5"/>
      <c r="C27" s="38" t="s">
        <v>38</v>
      </c>
      <c r="D27" s="39">
        <f>SUM(D25:D26)</f>
        <v>44550</v>
      </c>
      <c r="E27" s="39">
        <f t="shared" ref="E27:G27" si="4">SUM(E25:E26)</f>
        <v>37950</v>
      </c>
      <c r="F27" s="39">
        <f t="shared" si="4"/>
        <v>63250</v>
      </c>
      <c r="G27" s="39">
        <f t="shared" si="4"/>
        <v>99000</v>
      </c>
      <c r="H27" s="40"/>
      <c r="I27" s="40"/>
      <c r="J27" s="40"/>
      <c r="K27" s="40"/>
    </row>
    <row r="28" spans="1:11" ht="6" hidden="1" customHeight="1" thickBot="1">
      <c r="C28" s="26"/>
      <c r="D28" s="41"/>
      <c r="E28" s="41"/>
      <c r="F28" s="41"/>
      <c r="G28" s="41"/>
      <c r="H28" s="41"/>
      <c r="I28" s="41"/>
      <c r="J28" s="41"/>
      <c r="K28" s="41"/>
    </row>
    <row r="29" spans="1:11" ht="17.25" hidden="1" customHeight="1">
      <c r="A29" s="110"/>
      <c r="B29" s="42"/>
      <c r="C29" s="43" t="s">
        <v>39</v>
      </c>
      <c r="D29" s="44"/>
      <c r="E29" s="44"/>
      <c r="F29" s="44"/>
      <c r="G29" s="44"/>
      <c r="H29" s="44">
        <f t="shared" ref="H29:K29" si="5">+H111</f>
        <v>21350</v>
      </c>
      <c r="I29" s="44">
        <f t="shared" si="5"/>
        <v>25220</v>
      </c>
      <c r="J29" s="44">
        <f t="shared" si="5"/>
        <v>53710</v>
      </c>
      <c r="K29" s="44">
        <f t="shared" si="5"/>
        <v>67430</v>
      </c>
    </row>
    <row r="30" spans="1:11" ht="17.25" hidden="1" customHeight="1">
      <c r="A30" s="275"/>
      <c r="B30" s="45"/>
      <c r="C30" s="35" t="s">
        <v>40</v>
      </c>
      <c r="D30" s="46"/>
      <c r="E30" s="46"/>
      <c r="F30" s="46"/>
      <c r="G30" s="46"/>
      <c r="H30" s="46">
        <f t="shared" ref="H30:K30" si="6">+H120</f>
        <v>0</v>
      </c>
      <c r="I30" s="46">
        <f t="shared" si="6"/>
        <v>0</v>
      </c>
      <c r="J30" s="46">
        <f t="shared" si="6"/>
        <v>0</v>
      </c>
      <c r="K30" s="46">
        <f t="shared" si="6"/>
        <v>0</v>
      </c>
    </row>
    <row r="31" spans="1:11" ht="17.25" hidden="1" customHeight="1">
      <c r="A31" s="275"/>
      <c r="B31" s="45"/>
      <c r="C31" s="35" t="s">
        <v>41</v>
      </c>
      <c r="D31" s="46"/>
      <c r="E31" s="46"/>
      <c r="F31" s="46"/>
      <c r="G31" s="46"/>
      <c r="H31" s="46">
        <f t="shared" ref="H31:K31" si="7">+H114</f>
        <v>0</v>
      </c>
      <c r="I31" s="46">
        <f t="shared" si="7"/>
        <v>0</v>
      </c>
      <c r="J31" s="46">
        <f t="shared" si="7"/>
        <v>0</v>
      </c>
      <c r="K31" s="46">
        <f t="shared" si="7"/>
        <v>0</v>
      </c>
    </row>
    <row r="32" spans="1:11" ht="17.25" hidden="1" customHeight="1" thickBot="1">
      <c r="A32" s="276"/>
      <c r="B32" s="45"/>
      <c r="C32" s="13" t="s">
        <v>42</v>
      </c>
      <c r="D32" s="47"/>
      <c r="E32" s="47"/>
      <c r="F32" s="47"/>
      <c r="G32" s="47"/>
      <c r="H32" s="47">
        <f t="shared" ref="H32:K32" si="8">SUM(H29:H31)</f>
        <v>21350</v>
      </c>
      <c r="I32" s="47">
        <f t="shared" si="8"/>
        <v>25220</v>
      </c>
      <c r="J32" s="47">
        <f t="shared" si="8"/>
        <v>53710</v>
      </c>
      <c r="K32" s="47">
        <f t="shared" si="8"/>
        <v>67430</v>
      </c>
    </row>
    <row r="33" spans="1:11" ht="17.25" hidden="1" customHeight="1">
      <c r="A33" s="110"/>
      <c r="B33" s="42"/>
      <c r="C33" s="43" t="s">
        <v>39</v>
      </c>
      <c r="D33" s="44"/>
      <c r="E33" s="44"/>
      <c r="F33" s="44"/>
      <c r="G33" s="44"/>
      <c r="H33" s="44" t="str">
        <f t="shared" ref="H33:K33" si="9">+H134</f>
        <v>-</v>
      </c>
      <c r="I33" s="44" t="str">
        <f t="shared" si="9"/>
        <v>-</v>
      </c>
      <c r="J33" s="44" t="str">
        <f t="shared" si="9"/>
        <v>-</v>
      </c>
      <c r="K33" s="44" t="str">
        <f t="shared" si="9"/>
        <v>-</v>
      </c>
    </row>
    <row r="34" spans="1:11" ht="17.25" hidden="1" customHeight="1">
      <c r="A34" s="275"/>
      <c r="B34" s="45"/>
      <c r="C34" s="35" t="s">
        <v>40</v>
      </c>
      <c r="D34" s="46"/>
      <c r="E34" s="46"/>
      <c r="F34" s="46"/>
      <c r="G34" s="46"/>
      <c r="H34" s="46">
        <f t="shared" ref="H34:K34" si="10">+H143</f>
        <v>0</v>
      </c>
      <c r="I34" s="46">
        <f t="shared" si="10"/>
        <v>0</v>
      </c>
      <c r="J34" s="46">
        <f t="shared" si="10"/>
        <v>0</v>
      </c>
      <c r="K34" s="46">
        <f t="shared" si="10"/>
        <v>0</v>
      </c>
    </row>
    <row r="35" spans="1:11" ht="17.25" hidden="1" customHeight="1">
      <c r="A35" s="275"/>
      <c r="B35" s="45"/>
      <c r="C35" s="35" t="s">
        <v>41</v>
      </c>
      <c r="D35" s="46"/>
      <c r="E35" s="46"/>
      <c r="F35" s="46"/>
      <c r="G35" s="46"/>
      <c r="H35" s="46">
        <f t="shared" ref="H35:K35" si="11">+H137</f>
        <v>0</v>
      </c>
      <c r="I35" s="46">
        <f t="shared" si="11"/>
        <v>0</v>
      </c>
      <c r="J35" s="46">
        <f t="shared" si="11"/>
        <v>0</v>
      </c>
      <c r="K35" s="46">
        <f t="shared" si="11"/>
        <v>0</v>
      </c>
    </row>
    <row r="36" spans="1:11" ht="17.25" hidden="1" customHeight="1" thickBot="1">
      <c r="A36" s="276"/>
      <c r="B36" s="45"/>
      <c r="C36" s="13" t="s">
        <v>43</v>
      </c>
      <c r="D36" s="47"/>
      <c r="E36" s="47"/>
      <c r="F36" s="47"/>
      <c r="G36" s="47"/>
      <c r="H36" s="47">
        <f t="shared" ref="H36:K36" si="12">SUM(H33:H35)</f>
        <v>0</v>
      </c>
      <c r="I36" s="47">
        <f t="shared" si="12"/>
        <v>0</v>
      </c>
      <c r="J36" s="47">
        <f t="shared" si="12"/>
        <v>0</v>
      </c>
      <c r="K36" s="47">
        <f t="shared" si="12"/>
        <v>0</v>
      </c>
    </row>
    <row r="37" spans="1:11" ht="24.95" customHeight="1">
      <c r="A37" s="110"/>
      <c r="B37" s="42"/>
      <c r="C37" s="48" t="s">
        <v>44</v>
      </c>
      <c r="D37" s="49"/>
      <c r="E37" s="49"/>
      <c r="F37" s="49"/>
      <c r="G37" s="49"/>
      <c r="H37" s="50">
        <f t="shared" ref="H37:K37" si="13">+H32+H36</f>
        <v>21350</v>
      </c>
      <c r="I37" s="50">
        <f t="shared" si="13"/>
        <v>25220</v>
      </c>
      <c r="J37" s="50">
        <f t="shared" si="13"/>
        <v>53710</v>
      </c>
      <c r="K37" s="50">
        <f t="shared" si="13"/>
        <v>67430</v>
      </c>
    </row>
    <row r="38" spans="1:11" ht="17.25" hidden="1" customHeight="1">
      <c r="A38" s="275"/>
      <c r="B38" s="45"/>
      <c r="C38" s="35" t="s">
        <v>45</v>
      </c>
      <c r="D38" s="46"/>
      <c r="E38" s="46"/>
      <c r="F38" s="46"/>
      <c r="G38" s="46"/>
      <c r="H38" s="46">
        <f t="shared" ref="H38:K38" si="14">IF(H37&lt;10000,CEILING(H37,50),IF(H37&gt;=10000,CEILING(H37,500)))</f>
        <v>21500</v>
      </c>
      <c r="I38" s="46">
        <f t="shared" si="14"/>
        <v>25500</v>
      </c>
      <c r="J38" s="46">
        <f t="shared" si="14"/>
        <v>54000</v>
      </c>
      <c r="K38" s="46">
        <f t="shared" si="14"/>
        <v>67500</v>
      </c>
    </row>
    <row r="39" spans="1:11" ht="17.25" hidden="1" customHeight="1">
      <c r="A39" s="275"/>
      <c r="B39" s="45"/>
      <c r="C39" s="35" t="s">
        <v>46</v>
      </c>
      <c r="D39" s="46"/>
      <c r="E39" s="46"/>
      <c r="F39" s="46"/>
      <c r="G39" s="46"/>
      <c r="H39" s="46">
        <f t="shared" ref="H39:K39" si="15">ROUND(H38*10%,0)</f>
        <v>2150</v>
      </c>
      <c r="I39" s="46">
        <f t="shared" si="15"/>
        <v>2550</v>
      </c>
      <c r="J39" s="46">
        <f t="shared" si="15"/>
        <v>5400</v>
      </c>
      <c r="K39" s="46">
        <f t="shared" si="15"/>
        <v>6750</v>
      </c>
    </row>
    <row r="40" spans="1:11" ht="24.95" hidden="1" customHeight="1" thickBot="1">
      <c r="A40" s="276"/>
      <c r="B40" s="45"/>
      <c r="C40" s="51" t="s">
        <v>47</v>
      </c>
      <c r="D40" s="40"/>
      <c r="E40" s="40"/>
      <c r="F40" s="40"/>
      <c r="G40" s="40"/>
      <c r="H40" s="52">
        <f t="shared" ref="H40:K40" si="16">SUM(H38:H39)</f>
        <v>23650</v>
      </c>
      <c r="I40" s="52">
        <f t="shared" si="16"/>
        <v>28050</v>
      </c>
      <c r="J40" s="52">
        <f t="shared" si="16"/>
        <v>59400</v>
      </c>
      <c r="K40" s="52">
        <f t="shared" si="16"/>
        <v>74250</v>
      </c>
    </row>
    <row r="41" spans="1:11" ht="6" hidden="1" customHeight="1" thickBot="1">
      <c r="D41" s="53"/>
      <c r="E41" s="53"/>
      <c r="F41" s="53"/>
      <c r="G41" s="53"/>
      <c r="H41" s="53"/>
      <c r="I41" s="53"/>
      <c r="J41" s="53"/>
      <c r="K41" s="53"/>
    </row>
    <row r="42" spans="1:11" s="56" customFormat="1" ht="17.25" hidden="1" customHeight="1">
      <c r="A42" s="110"/>
      <c r="B42" s="31"/>
      <c r="C42" s="54" t="s">
        <v>48</v>
      </c>
      <c r="D42" s="55">
        <f>D18-D27</f>
        <v>-44550</v>
      </c>
      <c r="E42" s="55">
        <f t="shared" ref="E42:K42" si="17">E18-E27</f>
        <v>-37950</v>
      </c>
      <c r="F42" s="55">
        <f t="shared" si="17"/>
        <v>-63250</v>
      </c>
      <c r="G42" s="55">
        <f t="shared" si="17"/>
        <v>-99000</v>
      </c>
      <c r="H42" s="55">
        <f t="shared" si="17"/>
        <v>0</v>
      </c>
      <c r="I42" s="55">
        <f t="shared" si="17"/>
        <v>0</v>
      </c>
      <c r="J42" s="55">
        <f t="shared" si="17"/>
        <v>0</v>
      </c>
      <c r="K42" s="55">
        <f t="shared" si="17"/>
        <v>0</v>
      </c>
    </row>
    <row r="43" spans="1:11" s="59" customFormat="1" ht="17.25" hidden="1" customHeight="1">
      <c r="A43" s="111"/>
      <c r="B43" s="31"/>
      <c r="C43" s="57" t="s">
        <v>49</v>
      </c>
      <c r="D43" s="58">
        <f>+D42/D27</f>
        <v>-1</v>
      </c>
      <c r="E43" s="58">
        <f t="shared" ref="E43:K43" si="18">+E42/E27</f>
        <v>-1</v>
      </c>
      <c r="F43" s="58">
        <f t="shared" si="18"/>
        <v>-1</v>
      </c>
      <c r="G43" s="58">
        <f t="shared" si="18"/>
        <v>-1</v>
      </c>
      <c r="H43" s="58" t="e">
        <f t="shared" si="18"/>
        <v>#DIV/0!</v>
      </c>
      <c r="I43" s="58" t="e">
        <f t="shared" si="18"/>
        <v>#DIV/0!</v>
      </c>
      <c r="J43" s="58" t="e">
        <f t="shared" si="18"/>
        <v>#DIV/0!</v>
      </c>
      <c r="K43" s="58" t="e">
        <f t="shared" si="18"/>
        <v>#DIV/0!</v>
      </c>
    </row>
    <row r="44" spans="1:11" s="56" customFormat="1" ht="17.25" hidden="1" customHeight="1">
      <c r="A44" s="111"/>
      <c r="B44" s="31"/>
      <c r="C44" s="60" t="s">
        <v>50</v>
      </c>
      <c r="D44" s="61">
        <f>D18-D40</f>
        <v>0</v>
      </c>
      <c r="E44" s="61">
        <f t="shared" ref="E44:K44" si="19">E18-E40</f>
        <v>0</v>
      </c>
      <c r="F44" s="61">
        <f t="shared" si="19"/>
        <v>0</v>
      </c>
      <c r="G44" s="61">
        <f t="shared" si="19"/>
        <v>0</v>
      </c>
      <c r="H44" s="61">
        <f t="shared" si="19"/>
        <v>-23650</v>
      </c>
      <c r="I44" s="61">
        <f t="shared" si="19"/>
        <v>-28050</v>
      </c>
      <c r="J44" s="61">
        <f t="shared" si="19"/>
        <v>-59400</v>
      </c>
      <c r="K44" s="61">
        <f t="shared" si="19"/>
        <v>-74250</v>
      </c>
    </row>
    <row r="45" spans="1:11" s="59" customFormat="1" ht="17.25" hidden="1" customHeight="1" thickBot="1">
      <c r="A45" s="112"/>
      <c r="B45" s="31"/>
      <c r="C45" s="62" t="s">
        <v>49</v>
      </c>
      <c r="D45" s="63" t="e">
        <f>+D44/D40</f>
        <v>#DIV/0!</v>
      </c>
      <c r="E45" s="63" t="e">
        <f t="shared" ref="E45:K45" si="20">+E44/E40</f>
        <v>#DIV/0!</v>
      </c>
      <c r="F45" s="63" t="e">
        <f t="shared" si="20"/>
        <v>#DIV/0!</v>
      </c>
      <c r="G45" s="63" t="e">
        <f t="shared" si="20"/>
        <v>#DIV/0!</v>
      </c>
      <c r="H45" s="63">
        <f t="shared" si="20"/>
        <v>-1</v>
      </c>
      <c r="I45" s="63">
        <f t="shared" si="20"/>
        <v>-1</v>
      </c>
      <c r="J45" s="63">
        <f t="shared" si="20"/>
        <v>-1</v>
      </c>
      <c r="K45" s="63">
        <f t="shared" si="20"/>
        <v>-1</v>
      </c>
    </row>
    <row r="46" spans="1:11" hidden="1">
      <c r="A46" s="277"/>
      <c r="D46" s="29"/>
      <c r="E46" s="29"/>
      <c r="F46" s="29"/>
      <c r="G46" s="29"/>
      <c r="H46" s="29"/>
    </row>
    <row r="47" spans="1:11" ht="15" hidden="1" customHeight="1">
      <c r="I47" s="7"/>
      <c r="J47" s="7"/>
      <c r="K47" s="7"/>
    </row>
    <row r="48" spans="1:11" ht="15" hidden="1" customHeight="1">
      <c r="C48" s="7" t="s">
        <v>51</v>
      </c>
      <c r="D48" s="7">
        <f t="shared" ref="D48:K48" si="21">VLOOKUP(D6,$C$1074:$F$1120,4,FALSE)</f>
        <v>1</v>
      </c>
      <c r="E48" s="7">
        <f t="shared" si="21"/>
        <v>1</v>
      </c>
      <c r="F48" s="7">
        <f t="shared" si="21"/>
        <v>1</v>
      </c>
      <c r="G48" s="7">
        <f t="shared" si="21"/>
        <v>1</v>
      </c>
      <c r="H48" s="7">
        <f t="shared" si="21"/>
        <v>1</v>
      </c>
      <c r="I48" s="7">
        <f t="shared" si="21"/>
        <v>1</v>
      </c>
      <c r="J48" s="7">
        <f t="shared" si="21"/>
        <v>1</v>
      </c>
      <c r="K48" s="7">
        <f t="shared" si="21"/>
        <v>1</v>
      </c>
    </row>
    <row r="49" spans="3:11" ht="15" hidden="1" customHeight="1">
      <c r="C49" s="7" t="s">
        <v>52</v>
      </c>
      <c r="D49" s="7">
        <f t="shared" ref="D49:K50" si="22">IF(D$48=1,D66,IF(D$48=10,D85))</f>
        <v>40300</v>
      </c>
      <c r="E49" s="7">
        <f t="shared" si="22"/>
        <v>34240</v>
      </c>
      <c r="F49" s="7">
        <f t="shared" si="22"/>
        <v>57440</v>
      </c>
      <c r="G49" s="7">
        <f t="shared" si="22"/>
        <v>89950</v>
      </c>
      <c r="H49" s="7" t="e">
        <f t="shared" si="22"/>
        <v>#N/A</v>
      </c>
      <c r="I49" s="7" t="e">
        <f t="shared" si="22"/>
        <v>#N/A</v>
      </c>
      <c r="J49" s="7" t="e">
        <f t="shared" si="22"/>
        <v>#N/A</v>
      </c>
      <c r="K49" s="7" t="e">
        <f t="shared" si="22"/>
        <v>#N/A</v>
      </c>
    </row>
    <row r="50" spans="3:11" ht="15" hidden="1" customHeight="1">
      <c r="C50" s="7" t="s">
        <v>53</v>
      </c>
      <c r="D50" s="7">
        <f t="shared" si="22"/>
        <v>2960</v>
      </c>
      <c r="E50" s="7">
        <f t="shared" si="22"/>
        <v>3870</v>
      </c>
      <c r="F50" s="7">
        <f t="shared" si="22"/>
        <v>5070</v>
      </c>
      <c r="G50" s="7">
        <f t="shared" si="22"/>
        <v>6550</v>
      </c>
      <c r="H50" s="7" t="e">
        <f t="shared" si="22"/>
        <v>#N/A</v>
      </c>
      <c r="I50" s="7" t="e">
        <f t="shared" si="22"/>
        <v>#N/A</v>
      </c>
      <c r="J50" s="7" t="e">
        <f t="shared" si="22"/>
        <v>#N/A</v>
      </c>
      <c r="K50" s="7" t="e">
        <f t="shared" si="22"/>
        <v>#N/A</v>
      </c>
    </row>
    <row r="51" spans="3:11" ht="15" hidden="1" customHeight="1">
      <c r="C51" s="7" t="s">
        <v>54</v>
      </c>
      <c r="D51" s="7">
        <f t="shared" ref="D51:K51" si="23">IF(D$48=1,D68,IF(D$48=10,0))</f>
        <v>7410</v>
      </c>
      <c r="E51" s="7">
        <f t="shared" si="23"/>
        <v>9680</v>
      </c>
      <c r="F51" s="7">
        <f t="shared" si="23"/>
        <v>12670</v>
      </c>
      <c r="G51" s="7">
        <f t="shared" si="23"/>
        <v>16370</v>
      </c>
      <c r="H51" s="7" t="e">
        <f t="shared" si="23"/>
        <v>#N/A</v>
      </c>
      <c r="I51" s="7" t="e">
        <f t="shared" si="23"/>
        <v>#N/A</v>
      </c>
      <c r="J51" s="7" t="e">
        <f t="shared" si="23"/>
        <v>#N/A</v>
      </c>
      <c r="K51" s="7" t="e">
        <f t="shared" si="23"/>
        <v>#N/A</v>
      </c>
    </row>
    <row r="52" spans="3:11" ht="15" hidden="1" customHeight="1">
      <c r="C52" s="7" t="s">
        <v>55</v>
      </c>
      <c r="D52" s="7">
        <f t="shared" ref="D52:K53" si="24">IF(D$48=1,D69,IF(D$48=10,D87))</f>
        <v>200</v>
      </c>
      <c r="E52" s="7">
        <f t="shared" si="24"/>
        <v>100</v>
      </c>
      <c r="F52" s="7">
        <f t="shared" si="24"/>
        <v>150</v>
      </c>
      <c r="G52" s="7">
        <f t="shared" si="24"/>
        <v>200</v>
      </c>
      <c r="H52" s="7">
        <f t="shared" si="24"/>
        <v>0</v>
      </c>
      <c r="I52" s="7">
        <f t="shared" si="24"/>
        <v>0</v>
      </c>
      <c r="J52" s="7">
        <f t="shared" si="24"/>
        <v>0</v>
      </c>
      <c r="K52" s="7">
        <f t="shared" si="24"/>
        <v>0</v>
      </c>
    </row>
    <row r="53" spans="3:11" ht="15" hidden="1" customHeight="1">
      <c r="C53" s="7" t="s">
        <v>56</v>
      </c>
      <c r="D53" s="7">
        <f t="shared" si="24"/>
        <v>0</v>
      </c>
      <c r="E53" s="7">
        <f t="shared" si="24"/>
        <v>0</v>
      </c>
      <c r="F53" s="7">
        <f t="shared" si="24"/>
        <v>0</v>
      </c>
      <c r="G53" s="7">
        <f t="shared" si="24"/>
        <v>0</v>
      </c>
      <c r="H53" s="7">
        <f t="shared" si="24"/>
        <v>0</v>
      </c>
      <c r="I53" s="7">
        <f t="shared" si="24"/>
        <v>0</v>
      </c>
      <c r="J53" s="7">
        <f t="shared" si="24"/>
        <v>0</v>
      </c>
      <c r="K53" s="7">
        <f t="shared" si="24"/>
        <v>0</v>
      </c>
    </row>
    <row r="54" spans="3:11" ht="15" hidden="1" customHeight="1">
      <c r="C54" s="7" t="s">
        <v>57</v>
      </c>
      <c r="D54" s="7">
        <f t="shared" ref="D54:K54" si="25">IF(D$48=1,D71,IF(D$48=10,0))</f>
        <v>0</v>
      </c>
      <c r="E54" s="7">
        <f t="shared" si="25"/>
        <v>0</v>
      </c>
      <c r="F54" s="7">
        <f t="shared" si="25"/>
        <v>0</v>
      </c>
      <c r="G54" s="7">
        <f t="shared" si="25"/>
        <v>0</v>
      </c>
      <c r="H54" s="7">
        <f t="shared" si="25"/>
        <v>0</v>
      </c>
      <c r="I54" s="7">
        <f t="shared" si="25"/>
        <v>0</v>
      </c>
      <c r="J54" s="7">
        <f t="shared" si="25"/>
        <v>0</v>
      </c>
      <c r="K54" s="7">
        <f t="shared" si="25"/>
        <v>0</v>
      </c>
    </row>
    <row r="55" spans="3:11" ht="15" hidden="1" customHeight="1">
      <c r="C55" s="7" t="s">
        <v>58</v>
      </c>
      <c r="D55" s="7">
        <f t="shared" ref="D55:K56" si="26">IF(D$48=1,D72,IF(D$48=10,D89))</f>
        <v>20</v>
      </c>
      <c r="E55" s="7">
        <f t="shared" si="26"/>
        <v>10</v>
      </c>
      <c r="F55" s="7">
        <f t="shared" si="26"/>
        <v>15</v>
      </c>
      <c r="G55" s="7">
        <f t="shared" si="26"/>
        <v>20</v>
      </c>
      <c r="H55" s="7">
        <f t="shared" si="26"/>
        <v>0</v>
      </c>
      <c r="I55" s="7">
        <f t="shared" si="26"/>
        <v>0</v>
      </c>
      <c r="J55" s="7">
        <f t="shared" si="26"/>
        <v>0</v>
      </c>
      <c r="K55" s="7">
        <f t="shared" si="26"/>
        <v>0</v>
      </c>
    </row>
    <row r="56" spans="3:11" ht="15" hidden="1" customHeight="1">
      <c r="C56" s="7" t="s">
        <v>59</v>
      </c>
      <c r="D56" s="7">
        <f t="shared" si="26"/>
        <v>0</v>
      </c>
      <c r="E56" s="7">
        <f t="shared" si="26"/>
        <v>0</v>
      </c>
      <c r="F56" s="7">
        <f t="shared" si="26"/>
        <v>0</v>
      </c>
      <c r="G56" s="7">
        <f t="shared" si="26"/>
        <v>0</v>
      </c>
      <c r="H56" s="7">
        <f t="shared" si="26"/>
        <v>0</v>
      </c>
      <c r="I56" s="7">
        <f t="shared" si="26"/>
        <v>0</v>
      </c>
      <c r="J56" s="7">
        <f t="shared" si="26"/>
        <v>0</v>
      </c>
      <c r="K56" s="7">
        <f t="shared" si="26"/>
        <v>0</v>
      </c>
    </row>
    <row r="57" spans="3:11" ht="15" hidden="1" customHeight="1">
      <c r="C57" s="7" t="s">
        <v>60</v>
      </c>
      <c r="D57" s="7">
        <f t="shared" ref="D57:K57" si="27">IF(D$48=1,D74,IF(D$48=10,0))</f>
        <v>0</v>
      </c>
      <c r="E57" s="7">
        <f t="shared" si="27"/>
        <v>0</v>
      </c>
      <c r="F57" s="7">
        <f t="shared" si="27"/>
        <v>0</v>
      </c>
      <c r="G57" s="7">
        <f t="shared" si="27"/>
        <v>0</v>
      </c>
      <c r="H57" s="7">
        <f t="shared" si="27"/>
        <v>0</v>
      </c>
      <c r="I57" s="7">
        <f t="shared" si="27"/>
        <v>0</v>
      </c>
      <c r="J57" s="7">
        <f t="shared" si="27"/>
        <v>0</v>
      </c>
      <c r="K57" s="7">
        <f t="shared" si="27"/>
        <v>0</v>
      </c>
    </row>
    <row r="58" spans="3:11" ht="15" hidden="1" customHeight="1">
      <c r="C58" s="7" t="s">
        <v>61</v>
      </c>
      <c r="D58" s="7">
        <f t="shared" ref="D58:K59" si="28">IF(D$48=1,D75,IF(D$48=10,D91))</f>
        <v>40300</v>
      </c>
      <c r="E58" s="7">
        <f t="shared" si="28"/>
        <v>34240</v>
      </c>
      <c r="F58" s="7">
        <f t="shared" si="28"/>
        <v>57440</v>
      </c>
      <c r="G58" s="7">
        <f t="shared" si="28"/>
        <v>89950</v>
      </c>
      <c r="H58" s="7" t="e">
        <f t="shared" si="28"/>
        <v>#N/A</v>
      </c>
      <c r="I58" s="7" t="e">
        <f t="shared" si="28"/>
        <v>#N/A</v>
      </c>
      <c r="J58" s="7" t="e">
        <f t="shared" si="28"/>
        <v>#N/A</v>
      </c>
      <c r="K58" s="7" t="e">
        <f t="shared" si="28"/>
        <v>#N/A</v>
      </c>
    </row>
    <row r="59" spans="3:11" ht="15" hidden="1" customHeight="1">
      <c r="C59" s="7" t="s">
        <v>62</v>
      </c>
      <c r="D59" s="7">
        <f t="shared" si="28"/>
        <v>0</v>
      </c>
      <c r="E59" s="7">
        <f t="shared" si="28"/>
        <v>0</v>
      </c>
      <c r="F59" s="7">
        <f t="shared" si="28"/>
        <v>0</v>
      </c>
      <c r="G59" s="7">
        <f t="shared" si="28"/>
        <v>0</v>
      </c>
      <c r="H59" s="7" t="e">
        <f t="shared" si="28"/>
        <v>#N/A</v>
      </c>
      <c r="I59" s="7" t="e">
        <f t="shared" si="28"/>
        <v>#N/A</v>
      </c>
      <c r="J59" s="7" t="e">
        <f t="shared" si="28"/>
        <v>#N/A</v>
      </c>
      <c r="K59" s="7" t="e">
        <f t="shared" si="28"/>
        <v>#N/A</v>
      </c>
    </row>
    <row r="60" spans="3:11" ht="15" hidden="1" customHeight="1">
      <c r="C60" s="7" t="s">
        <v>63</v>
      </c>
      <c r="D60" s="7">
        <f t="shared" ref="D60:K60" si="29">IF(D$48=1,D77,IF(D$48=10,0))</f>
        <v>0</v>
      </c>
      <c r="E60" s="7">
        <f t="shared" si="29"/>
        <v>0</v>
      </c>
      <c r="F60" s="7">
        <f t="shared" si="29"/>
        <v>0</v>
      </c>
      <c r="G60" s="7">
        <f t="shared" si="29"/>
        <v>0</v>
      </c>
      <c r="H60" s="7" t="e">
        <f t="shared" si="29"/>
        <v>#N/A</v>
      </c>
      <c r="I60" s="7" t="e">
        <f t="shared" si="29"/>
        <v>#N/A</v>
      </c>
      <c r="J60" s="7" t="e">
        <f t="shared" si="29"/>
        <v>#N/A</v>
      </c>
      <c r="K60" s="7" t="e">
        <f t="shared" si="29"/>
        <v>#N/A</v>
      </c>
    </row>
    <row r="61" spans="3:11" ht="15" hidden="1" customHeight="1">
      <c r="C61" s="7" t="s">
        <v>64</v>
      </c>
      <c r="D61" s="7">
        <f t="shared" ref="D61:K62" si="30">IF(D$48=1,D78,IF(D$48=10,D93))</f>
        <v>40300</v>
      </c>
      <c r="E61" s="7">
        <f t="shared" si="30"/>
        <v>34240</v>
      </c>
      <c r="F61" s="7">
        <f t="shared" si="30"/>
        <v>57440</v>
      </c>
      <c r="G61" s="7">
        <f t="shared" si="30"/>
        <v>89950</v>
      </c>
      <c r="H61" s="7" t="e">
        <f t="shared" si="30"/>
        <v>#N/A</v>
      </c>
      <c r="I61" s="7" t="e">
        <f t="shared" si="30"/>
        <v>#N/A</v>
      </c>
      <c r="J61" s="7" t="e">
        <f t="shared" si="30"/>
        <v>#N/A</v>
      </c>
      <c r="K61" s="7" t="e">
        <f t="shared" si="30"/>
        <v>#N/A</v>
      </c>
    </row>
    <row r="62" spans="3:11" ht="15" hidden="1" customHeight="1">
      <c r="C62" s="7" t="s">
        <v>65</v>
      </c>
      <c r="D62" s="7">
        <f t="shared" si="30"/>
        <v>40500</v>
      </c>
      <c r="E62" s="7">
        <f t="shared" si="30"/>
        <v>34500</v>
      </c>
      <c r="F62" s="7">
        <f t="shared" si="30"/>
        <v>57500</v>
      </c>
      <c r="G62" s="7">
        <f t="shared" si="30"/>
        <v>90000</v>
      </c>
      <c r="H62" s="7" t="e">
        <f t="shared" si="30"/>
        <v>#N/A</v>
      </c>
      <c r="I62" s="7" t="e">
        <f t="shared" si="30"/>
        <v>#N/A</v>
      </c>
      <c r="J62" s="7" t="e">
        <f t="shared" si="30"/>
        <v>#N/A</v>
      </c>
      <c r="K62" s="7" t="e">
        <f t="shared" si="30"/>
        <v>#N/A</v>
      </c>
    </row>
    <row r="63" spans="3:11" ht="15" hidden="1" customHeight="1">
      <c r="I63" s="7"/>
      <c r="J63" s="7"/>
      <c r="K63" s="7"/>
    </row>
    <row r="64" spans="3:11" ht="15" hidden="1" customHeight="1">
      <c r="C64" s="7" t="s">
        <v>66</v>
      </c>
      <c r="I64" s="7"/>
      <c r="J64" s="7"/>
      <c r="K64" s="7"/>
    </row>
    <row r="65" spans="3:11" ht="15" hidden="1" customHeight="1">
      <c r="C65" s="7" t="s">
        <v>67</v>
      </c>
      <c r="D65" s="29">
        <f>VALUE(CONCATENATE(D174,D72))</f>
        <v>2120</v>
      </c>
      <c r="E65" s="29">
        <f t="shared" ref="E65:K65" si="31">VALUE(CONCATENATE(E174,E72))</f>
        <v>6210</v>
      </c>
      <c r="F65" s="29">
        <f t="shared" si="31"/>
        <v>6315</v>
      </c>
      <c r="G65" s="29">
        <f t="shared" si="31"/>
        <v>6420</v>
      </c>
      <c r="H65" s="29">
        <f t="shared" si="31"/>
        <v>610</v>
      </c>
      <c r="I65" s="29">
        <f t="shared" si="31"/>
        <v>620</v>
      </c>
      <c r="J65" s="29">
        <f t="shared" si="31"/>
        <v>630</v>
      </c>
      <c r="K65" s="29">
        <f t="shared" si="31"/>
        <v>640</v>
      </c>
    </row>
    <row r="66" spans="3:11" ht="15" hidden="1" customHeight="1">
      <c r="C66" s="7" t="s">
        <v>52</v>
      </c>
      <c r="D66" s="64">
        <f t="shared" ref="D66:K66" si="32">VLOOKUP(D$65,$C$186:$G$989,3,FALSE)</f>
        <v>40300</v>
      </c>
      <c r="E66" s="64">
        <f t="shared" si="32"/>
        <v>34240</v>
      </c>
      <c r="F66" s="64">
        <f t="shared" si="32"/>
        <v>57440</v>
      </c>
      <c r="G66" s="64">
        <f t="shared" si="32"/>
        <v>89950</v>
      </c>
      <c r="H66" s="64" t="e">
        <f t="shared" si="32"/>
        <v>#N/A</v>
      </c>
      <c r="I66" s="64" t="e">
        <f t="shared" si="32"/>
        <v>#N/A</v>
      </c>
      <c r="J66" s="64" t="e">
        <f t="shared" si="32"/>
        <v>#N/A</v>
      </c>
      <c r="K66" s="64" t="e">
        <f t="shared" si="32"/>
        <v>#N/A</v>
      </c>
    </row>
    <row r="67" spans="3:11" ht="15" hidden="1" customHeight="1">
      <c r="C67" s="7" t="s">
        <v>53</v>
      </c>
      <c r="D67" s="64">
        <f t="shared" ref="D67:K67" si="33">VLOOKUP(D$65,$C$186:$G$989,4,FALSE)</f>
        <v>2960</v>
      </c>
      <c r="E67" s="64">
        <f t="shared" si="33"/>
        <v>3870</v>
      </c>
      <c r="F67" s="64">
        <f t="shared" si="33"/>
        <v>5070</v>
      </c>
      <c r="G67" s="64">
        <f t="shared" si="33"/>
        <v>6550</v>
      </c>
      <c r="H67" s="64" t="e">
        <f t="shared" si="33"/>
        <v>#N/A</v>
      </c>
      <c r="I67" s="64" t="e">
        <f t="shared" si="33"/>
        <v>#N/A</v>
      </c>
      <c r="J67" s="64" t="e">
        <f t="shared" si="33"/>
        <v>#N/A</v>
      </c>
      <c r="K67" s="64" t="e">
        <f t="shared" si="33"/>
        <v>#N/A</v>
      </c>
    </row>
    <row r="68" spans="3:11" ht="15" hidden="1" customHeight="1">
      <c r="C68" s="7" t="s">
        <v>54</v>
      </c>
      <c r="D68" s="64">
        <f t="shared" ref="D68:K68" si="34">VLOOKUP(D$65,$C$186:$G$989,5,FALSE)</f>
        <v>7410</v>
      </c>
      <c r="E68" s="64">
        <f t="shared" si="34"/>
        <v>9680</v>
      </c>
      <c r="F68" s="64">
        <f t="shared" si="34"/>
        <v>12670</v>
      </c>
      <c r="G68" s="64">
        <f t="shared" si="34"/>
        <v>16370</v>
      </c>
      <c r="H68" s="64" t="e">
        <f t="shared" si="34"/>
        <v>#N/A</v>
      </c>
      <c r="I68" s="64" t="e">
        <f t="shared" si="34"/>
        <v>#N/A</v>
      </c>
      <c r="J68" s="64" t="e">
        <f t="shared" si="34"/>
        <v>#N/A</v>
      </c>
      <c r="K68" s="64" t="e">
        <f t="shared" si="34"/>
        <v>#N/A</v>
      </c>
    </row>
    <row r="69" spans="3:11" ht="15" hidden="1" customHeight="1">
      <c r="C69" s="7" t="s">
        <v>55</v>
      </c>
      <c r="D69" s="7">
        <f t="shared" ref="D69:K69" si="35">CEILING(IF(D12&lt;=200,D12,200),10)</f>
        <v>200</v>
      </c>
      <c r="E69" s="7">
        <f t="shared" si="35"/>
        <v>100</v>
      </c>
      <c r="F69" s="7">
        <f t="shared" si="35"/>
        <v>150</v>
      </c>
      <c r="G69" s="7">
        <f t="shared" si="35"/>
        <v>200</v>
      </c>
      <c r="H69" s="7">
        <f t="shared" si="35"/>
        <v>0</v>
      </c>
      <c r="I69" s="7">
        <f t="shared" si="35"/>
        <v>0</v>
      </c>
      <c r="J69" s="7">
        <f t="shared" si="35"/>
        <v>0</v>
      </c>
      <c r="K69" s="7">
        <f t="shared" si="35"/>
        <v>0</v>
      </c>
    </row>
    <row r="70" spans="3:11" ht="15" hidden="1" customHeight="1">
      <c r="C70" s="7" t="s">
        <v>56</v>
      </c>
      <c r="D70" s="7">
        <f t="shared" ref="D70:K70" si="36">CEILING(IF(D12&lt;=200,0,IF(D12&gt;500,300,D12-200)),20)</f>
        <v>0</v>
      </c>
      <c r="E70" s="7">
        <f t="shared" si="36"/>
        <v>0</v>
      </c>
      <c r="F70" s="7">
        <f t="shared" si="36"/>
        <v>0</v>
      </c>
      <c r="G70" s="7">
        <f t="shared" si="36"/>
        <v>0</v>
      </c>
      <c r="H70" s="7">
        <f t="shared" si="36"/>
        <v>0</v>
      </c>
      <c r="I70" s="7">
        <f t="shared" si="36"/>
        <v>0</v>
      </c>
      <c r="J70" s="7">
        <f t="shared" si="36"/>
        <v>0</v>
      </c>
      <c r="K70" s="7">
        <f t="shared" si="36"/>
        <v>0</v>
      </c>
    </row>
    <row r="71" spans="3:11" ht="15" hidden="1" customHeight="1">
      <c r="C71" s="7" t="s">
        <v>57</v>
      </c>
      <c r="D71" s="7">
        <f t="shared" ref="D71:K71" si="37">CEILING(IF(D12&lt;=500,0,D12-500),50)</f>
        <v>0</v>
      </c>
      <c r="E71" s="7">
        <f t="shared" si="37"/>
        <v>0</v>
      </c>
      <c r="F71" s="7">
        <f t="shared" si="37"/>
        <v>0</v>
      </c>
      <c r="G71" s="7">
        <f t="shared" si="37"/>
        <v>0</v>
      </c>
      <c r="H71" s="7">
        <f t="shared" si="37"/>
        <v>0</v>
      </c>
      <c r="I71" s="7">
        <f t="shared" si="37"/>
        <v>0</v>
      </c>
      <c r="J71" s="7">
        <f t="shared" si="37"/>
        <v>0</v>
      </c>
      <c r="K71" s="7">
        <f t="shared" si="37"/>
        <v>0</v>
      </c>
    </row>
    <row r="72" spans="3:11" ht="15" hidden="1" customHeight="1">
      <c r="C72" s="7" t="s">
        <v>58</v>
      </c>
      <c r="D72" s="7">
        <f>+D69/10</f>
        <v>20</v>
      </c>
      <c r="E72" s="7">
        <f t="shared" ref="E72:K72" si="38">+E69/10</f>
        <v>10</v>
      </c>
      <c r="F72" s="7">
        <f t="shared" si="38"/>
        <v>15</v>
      </c>
      <c r="G72" s="7">
        <f t="shared" si="38"/>
        <v>20</v>
      </c>
      <c r="H72" s="7">
        <f t="shared" si="38"/>
        <v>0</v>
      </c>
      <c r="I72" s="7">
        <f t="shared" si="38"/>
        <v>0</v>
      </c>
      <c r="J72" s="7">
        <f t="shared" si="38"/>
        <v>0</v>
      </c>
      <c r="K72" s="7">
        <f t="shared" si="38"/>
        <v>0</v>
      </c>
    </row>
    <row r="73" spans="3:11" ht="15" hidden="1" customHeight="1">
      <c r="C73" s="7" t="s">
        <v>59</v>
      </c>
      <c r="D73" s="7">
        <f>+D70/20</f>
        <v>0</v>
      </c>
      <c r="E73" s="7">
        <f t="shared" ref="E73:K73" si="39">+E70/20</f>
        <v>0</v>
      </c>
      <c r="F73" s="7">
        <f t="shared" si="39"/>
        <v>0</v>
      </c>
      <c r="G73" s="7">
        <f t="shared" si="39"/>
        <v>0</v>
      </c>
      <c r="H73" s="7">
        <f t="shared" si="39"/>
        <v>0</v>
      </c>
      <c r="I73" s="7">
        <f t="shared" si="39"/>
        <v>0</v>
      </c>
      <c r="J73" s="7">
        <f t="shared" si="39"/>
        <v>0</v>
      </c>
      <c r="K73" s="7">
        <f t="shared" si="39"/>
        <v>0</v>
      </c>
    </row>
    <row r="74" spans="3:11" ht="15" hidden="1" customHeight="1">
      <c r="C74" s="7" t="s">
        <v>60</v>
      </c>
      <c r="D74" s="7">
        <f>+D71/50</f>
        <v>0</v>
      </c>
      <c r="E74" s="7">
        <f t="shared" ref="E74:K74" si="40">+E71/50</f>
        <v>0</v>
      </c>
      <c r="F74" s="7">
        <f t="shared" si="40"/>
        <v>0</v>
      </c>
      <c r="G74" s="7">
        <f t="shared" si="40"/>
        <v>0</v>
      </c>
      <c r="H74" s="7">
        <f t="shared" si="40"/>
        <v>0</v>
      </c>
      <c r="I74" s="7">
        <f t="shared" si="40"/>
        <v>0</v>
      </c>
      <c r="J74" s="7">
        <f t="shared" si="40"/>
        <v>0</v>
      </c>
      <c r="K74" s="7">
        <f t="shared" si="40"/>
        <v>0</v>
      </c>
    </row>
    <row r="75" spans="3:11" ht="15" hidden="1" customHeight="1">
      <c r="C75" s="7" t="s">
        <v>61</v>
      </c>
      <c r="D75" s="64">
        <f>+D66</f>
        <v>40300</v>
      </c>
      <c r="E75" s="64">
        <f t="shared" ref="E75:K75" si="41">+E66</f>
        <v>34240</v>
      </c>
      <c r="F75" s="64">
        <f t="shared" si="41"/>
        <v>57440</v>
      </c>
      <c r="G75" s="64">
        <f t="shared" si="41"/>
        <v>89950</v>
      </c>
      <c r="H75" s="64" t="e">
        <f t="shared" si="41"/>
        <v>#N/A</v>
      </c>
      <c r="I75" s="64" t="e">
        <f t="shared" si="41"/>
        <v>#N/A</v>
      </c>
      <c r="J75" s="64" t="e">
        <f t="shared" si="41"/>
        <v>#N/A</v>
      </c>
      <c r="K75" s="64" t="e">
        <f t="shared" si="41"/>
        <v>#N/A</v>
      </c>
    </row>
    <row r="76" spans="3:11" ht="15" hidden="1" customHeight="1">
      <c r="C76" s="7" t="s">
        <v>62</v>
      </c>
      <c r="D76" s="64">
        <f>+D67*D73</f>
        <v>0</v>
      </c>
      <c r="E76" s="64">
        <f t="shared" ref="E76:K76" si="42">+E67*E73</f>
        <v>0</v>
      </c>
      <c r="F76" s="64">
        <f t="shared" si="42"/>
        <v>0</v>
      </c>
      <c r="G76" s="64">
        <f t="shared" si="42"/>
        <v>0</v>
      </c>
      <c r="H76" s="64" t="e">
        <f t="shared" si="42"/>
        <v>#N/A</v>
      </c>
      <c r="I76" s="64" t="e">
        <f t="shared" si="42"/>
        <v>#N/A</v>
      </c>
      <c r="J76" s="64" t="e">
        <f t="shared" si="42"/>
        <v>#N/A</v>
      </c>
      <c r="K76" s="64" t="e">
        <f t="shared" si="42"/>
        <v>#N/A</v>
      </c>
    </row>
    <row r="77" spans="3:11" ht="15" hidden="1" customHeight="1">
      <c r="C77" s="7" t="s">
        <v>63</v>
      </c>
      <c r="D77" s="64">
        <f>+D74*D68</f>
        <v>0</v>
      </c>
      <c r="E77" s="64">
        <f t="shared" ref="E77:K77" si="43">+E74*E68</f>
        <v>0</v>
      </c>
      <c r="F77" s="64">
        <f t="shared" si="43"/>
        <v>0</v>
      </c>
      <c r="G77" s="64">
        <f t="shared" si="43"/>
        <v>0</v>
      </c>
      <c r="H77" s="64" t="e">
        <f t="shared" si="43"/>
        <v>#N/A</v>
      </c>
      <c r="I77" s="64" t="e">
        <f t="shared" si="43"/>
        <v>#N/A</v>
      </c>
      <c r="J77" s="64" t="e">
        <f t="shared" si="43"/>
        <v>#N/A</v>
      </c>
      <c r="K77" s="64" t="e">
        <f t="shared" si="43"/>
        <v>#N/A</v>
      </c>
    </row>
    <row r="78" spans="3:11" ht="15" hidden="1" customHeight="1">
      <c r="C78" s="7" t="s">
        <v>64</v>
      </c>
      <c r="D78" s="64">
        <f>SUM(D75:D77)</f>
        <v>40300</v>
      </c>
      <c r="E78" s="64">
        <f t="shared" ref="E78:K78" si="44">SUM(E75:E77)</f>
        <v>34240</v>
      </c>
      <c r="F78" s="64">
        <f t="shared" si="44"/>
        <v>57440</v>
      </c>
      <c r="G78" s="64">
        <f t="shared" si="44"/>
        <v>89950</v>
      </c>
      <c r="H78" s="64" t="e">
        <f t="shared" si="44"/>
        <v>#N/A</v>
      </c>
      <c r="I78" s="64" t="e">
        <f t="shared" si="44"/>
        <v>#N/A</v>
      </c>
      <c r="J78" s="64" t="e">
        <f t="shared" si="44"/>
        <v>#N/A</v>
      </c>
      <c r="K78" s="64" t="e">
        <f t="shared" si="44"/>
        <v>#N/A</v>
      </c>
    </row>
    <row r="79" spans="3:11" ht="15" hidden="1" customHeight="1">
      <c r="C79" s="7" t="s">
        <v>65</v>
      </c>
      <c r="D79" s="64">
        <f>IF(D78&lt;10000,CEILING(D78,50),IF(D78&gt;=10000,CEILING(D78,500)))</f>
        <v>40500</v>
      </c>
      <c r="E79" s="64">
        <f t="shared" ref="E79:K79" si="45">IF(E78&lt;10000,CEILING(E78,50),IF(E78&gt;=10000,CEILING(E78,500)))</f>
        <v>34500</v>
      </c>
      <c r="F79" s="64">
        <f t="shared" si="45"/>
        <v>57500</v>
      </c>
      <c r="G79" s="64">
        <f t="shared" si="45"/>
        <v>90000</v>
      </c>
      <c r="H79" s="64" t="e">
        <f t="shared" si="45"/>
        <v>#N/A</v>
      </c>
      <c r="I79" s="64" t="e">
        <f t="shared" si="45"/>
        <v>#N/A</v>
      </c>
      <c r="J79" s="64" t="e">
        <f t="shared" si="45"/>
        <v>#N/A</v>
      </c>
      <c r="K79" s="64" t="e">
        <f t="shared" si="45"/>
        <v>#N/A</v>
      </c>
    </row>
    <row r="80" spans="3:11" ht="15" hidden="1" customHeight="1">
      <c r="D80" s="64"/>
      <c r="E80" s="64"/>
      <c r="F80" s="64"/>
      <c r="G80" s="64"/>
      <c r="H80" s="64"/>
      <c r="I80" s="64"/>
      <c r="J80" s="64"/>
      <c r="K80" s="64"/>
    </row>
    <row r="81" spans="3:11" ht="15" hidden="1" customHeight="1">
      <c r="C81" s="7" t="s">
        <v>68</v>
      </c>
      <c r="I81" s="7"/>
      <c r="J81" s="7"/>
      <c r="K81" s="7"/>
    </row>
    <row r="82" spans="3:11" ht="15" hidden="1" customHeight="1">
      <c r="C82" s="7" t="s">
        <v>69</v>
      </c>
      <c r="I82" s="7"/>
      <c r="J82" s="7"/>
      <c r="K82" s="7"/>
    </row>
    <row r="83" spans="3:11" ht="15" hidden="1" customHeight="1">
      <c r="C83" s="7" t="s">
        <v>70</v>
      </c>
      <c r="I83" s="7"/>
      <c r="J83" s="7"/>
      <c r="K83" s="7"/>
    </row>
    <row r="84" spans="3:11" ht="15" hidden="1" customHeight="1">
      <c r="C84" s="7" t="s">
        <v>67</v>
      </c>
      <c r="D84" s="29">
        <f>VALUE(CONCATENATE(D174,D89))</f>
        <v>2140</v>
      </c>
      <c r="E84" s="29">
        <f t="shared" ref="E84:K84" si="46">VALUE(CONCATENATE(E174,E89))</f>
        <v>6220</v>
      </c>
      <c r="F84" s="29">
        <f t="shared" si="46"/>
        <v>6330</v>
      </c>
      <c r="G84" s="29">
        <f t="shared" si="46"/>
        <v>6440</v>
      </c>
      <c r="H84" s="29">
        <f t="shared" si="46"/>
        <v>610</v>
      </c>
      <c r="I84" s="29">
        <f t="shared" si="46"/>
        <v>620</v>
      </c>
      <c r="J84" s="29">
        <f t="shared" si="46"/>
        <v>630</v>
      </c>
      <c r="K84" s="29">
        <f t="shared" si="46"/>
        <v>640</v>
      </c>
    </row>
    <row r="85" spans="3:11" ht="15" hidden="1" customHeight="1">
      <c r="C85" s="7" t="s">
        <v>52</v>
      </c>
      <c r="D85" s="64" t="e">
        <f t="shared" ref="D85:K85" si="47">VLOOKUP(D$84,$C$186:$G$989,3,FALSE)</f>
        <v>#N/A</v>
      </c>
      <c r="E85" s="64">
        <f t="shared" si="47"/>
        <v>53740</v>
      </c>
      <c r="F85" s="64" t="e">
        <f t="shared" si="47"/>
        <v>#N/A</v>
      </c>
      <c r="G85" s="64" t="e">
        <f t="shared" si="47"/>
        <v>#N/A</v>
      </c>
      <c r="H85" s="64" t="e">
        <f t="shared" si="47"/>
        <v>#N/A</v>
      </c>
      <c r="I85" s="64" t="e">
        <f t="shared" si="47"/>
        <v>#N/A</v>
      </c>
      <c r="J85" s="64" t="e">
        <f t="shared" si="47"/>
        <v>#N/A</v>
      </c>
      <c r="K85" s="64" t="e">
        <f t="shared" si="47"/>
        <v>#N/A</v>
      </c>
    </row>
    <row r="86" spans="3:11" ht="15" hidden="1" customHeight="1">
      <c r="C86" s="7" t="s">
        <v>71</v>
      </c>
      <c r="D86" s="64" t="e">
        <f t="shared" ref="D86:K86" si="48">VLOOKUP(D$84,$C$186:$G$989,4,FALSE)</f>
        <v>#N/A</v>
      </c>
      <c r="E86" s="64">
        <f t="shared" si="48"/>
        <v>3870</v>
      </c>
      <c r="F86" s="64" t="e">
        <f t="shared" si="48"/>
        <v>#N/A</v>
      </c>
      <c r="G86" s="64" t="e">
        <f t="shared" si="48"/>
        <v>#N/A</v>
      </c>
      <c r="H86" s="64" t="e">
        <f t="shared" si="48"/>
        <v>#N/A</v>
      </c>
      <c r="I86" s="64" t="e">
        <f t="shared" si="48"/>
        <v>#N/A</v>
      </c>
      <c r="J86" s="64" t="e">
        <f t="shared" si="48"/>
        <v>#N/A</v>
      </c>
      <c r="K86" s="64" t="e">
        <f t="shared" si="48"/>
        <v>#N/A</v>
      </c>
    </row>
    <row r="87" spans="3:11" ht="15" hidden="1" customHeight="1">
      <c r="C87" s="7" t="s">
        <v>55</v>
      </c>
      <c r="D87" s="7">
        <f t="shared" ref="D87:K87" si="49">IF(D12&lt;=10,CEILING(D12,5),IF(D12&lt;=200,CEILING(D12,10),IF(D12&gt;200,200)))</f>
        <v>200</v>
      </c>
      <c r="E87" s="7">
        <f t="shared" si="49"/>
        <v>100</v>
      </c>
      <c r="F87" s="7">
        <f t="shared" si="49"/>
        <v>150</v>
      </c>
      <c r="G87" s="7">
        <f t="shared" si="49"/>
        <v>200</v>
      </c>
      <c r="H87" s="7">
        <f t="shared" si="49"/>
        <v>0</v>
      </c>
      <c r="I87" s="7">
        <f t="shared" si="49"/>
        <v>0</v>
      </c>
      <c r="J87" s="7">
        <f t="shared" si="49"/>
        <v>0</v>
      </c>
      <c r="K87" s="7">
        <f t="shared" si="49"/>
        <v>0</v>
      </c>
    </row>
    <row r="88" spans="3:11" ht="15" hidden="1" customHeight="1">
      <c r="C88" s="7" t="s">
        <v>56</v>
      </c>
      <c r="D88" s="7">
        <f t="shared" ref="D88:K88" si="50">CEILING(IF(D12&lt;=200,0,D12-200),20)</f>
        <v>0</v>
      </c>
      <c r="E88" s="7">
        <f t="shared" si="50"/>
        <v>0</v>
      </c>
      <c r="F88" s="7">
        <f t="shared" si="50"/>
        <v>0</v>
      </c>
      <c r="G88" s="7">
        <f t="shared" si="50"/>
        <v>0</v>
      </c>
      <c r="H88" s="7">
        <f t="shared" si="50"/>
        <v>0</v>
      </c>
      <c r="I88" s="7">
        <f t="shared" si="50"/>
        <v>0</v>
      </c>
      <c r="J88" s="7">
        <f t="shared" si="50"/>
        <v>0</v>
      </c>
      <c r="K88" s="7">
        <f t="shared" si="50"/>
        <v>0</v>
      </c>
    </row>
    <row r="89" spans="3:11" ht="15" hidden="1" customHeight="1">
      <c r="C89" s="7" t="s">
        <v>58</v>
      </c>
      <c r="D89" s="7">
        <f>+D87/5</f>
        <v>40</v>
      </c>
      <c r="E89" s="7">
        <f t="shared" ref="E89:K89" si="51">+E87/5</f>
        <v>20</v>
      </c>
      <c r="F89" s="7">
        <f t="shared" si="51"/>
        <v>30</v>
      </c>
      <c r="G89" s="7">
        <f t="shared" si="51"/>
        <v>40</v>
      </c>
      <c r="H89" s="7">
        <f t="shared" si="51"/>
        <v>0</v>
      </c>
      <c r="I89" s="7">
        <f t="shared" si="51"/>
        <v>0</v>
      </c>
      <c r="J89" s="7">
        <f t="shared" si="51"/>
        <v>0</v>
      </c>
      <c r="K89" s="7">
        <f t="shared" si="51"/>
        <v>0</v>
      </c>
    </row>
    <row r="90" spans="3:11" ht="15" hidden="1" customHeight="1">
      <c r="C90" s="7" t="s">
        <v>59</v>
      </c>
      <c r="D90" s="7">
        <f>+D88/10</f>
        <v>0</v>
      </c>
      <c r="E90" s="7">
        <f t="shared" ref="E90:K90" si="52">+E88/10</f>
        <v>0</v>
      </c>
      <c r="F90" s="7">
        <f t="shared" si="52"/>
        <v>0</v>
      </c>
      <c r="G90" s="7">
        <f t="shared" si="52"/>
        <v>0</v>
      </c>
      <c r="H90" s="7">
        <f t="shared" si="52"/>
        <v>0</v>
      </c>
      <c r="I90" s="7">
        <f t="shared" si="52"/>
        <v>0</v>
      </c>
      <c r="J90" s="7">
        <f t="shared" si="52"/>
        <v>0</v>
      </c>
      <c r="K90" s="7">
        <f t="shared" si="52"/>
        <v>0</v>
      </c>
    </row>
    <row r="91" spans="3:11" ht="15" hidden="1" customHeight="1">
      <c r="C91" s="7" t="s">
        <v>61</v>
      </c>
      <c r="D91" s="64" t="e">
        <f>+D85</f>
        <v>#N/A</v>
      </c>
      <c r="E91" s="64">
        <f t="shared" ref="E91:K91" si="53">+E85</f>
        <v>53740</v>
      </c>
      <c r="F91" s="64" t="e">
        <f t="shared" si="53"/>
        <v>#N/A</v>
      </c>
      <c r="G91" s="64" t="e">
        <f t="shared" si="53"/>
        <v>#N/A</v>
      </c>
      <c r="H91" s="64" t="e">
        <f t="shared" si="53"/>
        <v>#N/A</v>
      </c>
      <c r="I91" s="64" t="e">
        <f t="shared" si="53"/>
        <v>#N/A</v>
      </c>
      <c r="J91" s="64" t="e">
        <f t="shared" si="53"/>
        <v>#N/A</v>
      </c>
      <c r="K91" s="64" t="e">
        <f t="shared" si="53"/>
        <v>#N/A</v>
      </c>
    </row>
    <row r="92" spans="3:11" ht="15" hidden="1" customHeight="1">
      <c r="C92" s="7" t="s">
        <v>62</v>
      </c>
      <c r="D92" s="64" t="e">
        <f>D86*D90</f>
        <v>#N/A</v>
      </c>
      <c r="E92" s="64">
        <f t="shared" ref="E92:K92" si="54">E86*E90</f>
        <v>0</v>
      </c>
      <c r="F92" s="64" t="e">
        <f t="shared" si="54"/>
        <v>#N/A</v>
      </c>
      <c r="G92" s="64" t="e">
        <f t="shared" si="54"/>
        <v>#N/A</v>
      </c>
      <c r="H92" s="64" t="e">
        <f t="shared" si="54"/>
        <v>#N/A</v>
      </c>
      <c r="I92" s="64" t="e">
        <f t="shared" si="54"/>
        <v>#N/A</v>
      </c>
      <c r="J92" s="64" t="e">
        <f t="shared" si="54"/>
        <v>#N/A</v>
      </c>
      <c r="K92" s="64" t="e">
        <f t="shared" si="54"/>
        <v>#N/A</v>
      </c>
    </row>
    <row r="93" spans="3:11" ht="15" hidden="1" customHeight="1">
      <c r="C93" s="7" t="s">
        <v>64</v>
      </c>
      <c r="D93" s="64" t="e">
        <f>SUM(D91:D92)</f>
        <v>#N/A</v>
      </c>
      <c r="E93" s="64">
        <f t="shared" ref="E93:K93" si="55">SUM(E91:E92)</f>
        <v>53740</v>
      </c>
      <c r="F93" s="64" t="e">
        <f t="shared" si="55"/>
        <v>#N/A</v>
      </c>
      <c r="G93" s="64" t="e">
        <f t="shared" si="55"/>
        <v>#N/A</v>
      </c>
      <c r="H93" s="64" t="e">
        <f t="shared" si="55"/>
        <v>#N/A</v>
      </c>
      <c r="I93" s="64" t="e">
        <f t="shared" si="55"/>
        <v>#N/A</v>
      </c>
      <c r="J93" s="64" t="e">
        <f t="shared" si="55"/>
        <v>#N/A</v>
      </c>
      <c r="K93" s="64" t="e">
        <f t="shared" si="55"/>
        <v>#N/A</v>
      </c>
    </row>
    <row r="94" spans="3:11" ht="15" hidden="1" customHeight="1">
      <c r="C94" s="7" t="s">
        <v>65</v>
      </c>
      <c r="D94" s="64" t="e">
        <f>IF(D93&lt;10000,CEILING(D93,50),IF(D93&gt;=10000,CEILING(D93,500)))</f>
        <v>#N/A</v>
      </c>
      <c r="E94" s="64">
        <f t="shared" ref="E94:K94" si="56">IF(E93&lt;10000,CEILING(E93,50),IF(E93&gt;=10000,CEILING(E93,500)))</f>
        <v>54000</v>
      </c>
      <c r="F94" s="64" t="e">
        <f t="shared" si="56"/>
        <v>#N/A</v>
      </c>
      <c r="G94" s="64" t="e">
        <f t="shared" si="56"/>
        <v>#N/A</v>
      </c>
      <c r="H94" s="64" t="e">
        <f t="shared" si="56"/>
        <v>#N/A</v>
      </c>
      <c r="I94" s="64" t="e">
        <f t="shared" si="56"/>
        <v>#N/A</v>
      </c>
      <c r="J94" s="64" t="e">
        <f t="shared" si="56"/>
        <v>#N/A</v>
      </c>
      <c r="K94" s="64" t="e">
        <f t="shared" si="56"/>
        <v>#N/A</v>
      </c>
    </row>
    <row r="95" spans="3:11" ht="15" hidden="1" customHeight="1">
      <c r="C95" s="7">
        <v>1</v>
      </c>
      <c r="D95" s="64">
        <f>+D79</f>
        <v>40500</v>
      </c>
      <c r="E95" s="64">
        <f t="shared" ref="E95:K95" si="57">+E79</f>
        <v>34500</v>
      </c>
      <c r="F95" s="64">
        <f t="shared" si="57"/>
        <v>57500</v>
      </c>
      <c r="G95" s="64">
        <f t="shared" si="57"/>
        <v>90000</v>
      </c>
      <c r="H95" s="64" t="e">
        <f t="shared" si="57"/>
        <v>#N/A</v>
      </c>
      <c r="I95" s="64" t="e">
        <f t="shared" si="57"/>
        <v>#N/A</v>
      </c>
      <c r="J95" s="64" t="e">
        <f t="shared" si="57"/>
        <v>#N/A</v>
      </c>
      <c r="K95" s="64" t="e">
        <f t="shared" si="57"/>
        <v>#N/A</v>
      </c>
    </row>
    <row r="96" spans="3:11" ht="15" hidden="1" customHeight="1">
      <c r="C96" s="7">
        <v>10</v>
      </c>
      <c r="D96" s="64" t="e">
        <f>+D94</f>
        <v>#N/A</v>
      </c>
      <c r="E96" s="64">
        <f t="shared" ref="E96:K96" si="58">+E94</f>
        <v>54000</v>
      </c>
      <c r="F96" s="64" t="e">
        <f t="shared" si="58"/>
        <v>#N/A</v>
      </c>
      <c r="G96" s="64" t="e">
        <f t="shared" si="58"/>
        <v>#N/A</v>
      </c>
      <c r="H96" s="64" t="e">
        <f t="shared" si="58"/>
        <v>#N/A</v>
      </c>
      <c r="I96" s="64" t="e">
        <f t="shared" si="58"/>
        <v>#N/A</v>
      </c>
      <c r="J96" s="64" t="e">
        <f t="shared" si="58"/>
        <v>#N/A</v>
      </c>
      <c r="K96" s="64" t="e">
        <f t="shared" si="58"/>
        <v>#N/A</v>
      </c>
    </row>
    <row r="97" spans="3:11" ht="15" hidden="1" customHeight="1">
      <c r="D97" s="64"/>
      <c r="E97" s="64"/>
      <c r="F97" s="64"/>
      <c r="G97" s="64"/>
      <c r="H97" s="64"/>
      <c r="I97" s="64"/>
      <c r="J97" s="64"/>
      <c r="K97" s="64"/>
    </row>
    <row r="98" spans="3:11" ht="15" hidden="1" customHeight="1">
      <c r="D98" s="64"/>
      <c r="E98" s="64"/>
      <c r="F98" s="64"/>
      <c r="G98" s="64"/>
      <c r="H98" s="64"/>
      <c r="I98" s="64"/>
      <c r="J98" s="64"/>
      <c r="K98" s="64"/>
    </row>
    <row r="99" spans="3:11" ht="15" hidden="1" customHeight="1">
      <c r="I99" s="7"/>
      <c r="J99" s="7"/>
      <c r="K99" s="7"/>
    </row>
    <row r="100" spans="3:11" ht="15" hidden="1" customHeight="1">
      <c r="I100" s="7"/>
      <c r="J100" s="7"/>
      <c r="K100" s="7"/>
    </row>
    <row r="101" spans="3:11" ht="15" hidden="1" customHeight="1">
      <c r="C101" s="7" t="s">
        <v>70</v>
      </c>
      <c r="D101" s="64"/>
      <c r="E101" s="64"/>
      <c r="F101" s="64"/>
      <c r="G101" s="64"/>
      <c r="H101" s="64"/>
      <c r="I101" s="64"/>
      <c r="J101" s="64"/>
      <c r="K101" s="64"/>
    </row>
    <row r="102" spans="3:11" ht="15" hidden="1" customHeight="1">
      <c r="C102" s="7" t="s">
        <v>72</v>
      </c>
      <c r="D102" s="64"/>
      <c r="E102" s="64"/>
      <c r="F102" s="64"/>
      <c r="G102" s="64"/>
      <c r="H102" s="64"/>
      <c r="I102" s="64"/>
      <c r="J102" s="64"/>
      <c r="K102" s="64"/>
    </row>
    <row r="103" spans="3:11" ht="15" hidden="1" customHeight="1">
      <c r="D103" s="64">
        <v>2</v>
      </c>
      <c r="E103" s="64">
        <v>3</v>
      </c>
      <c r="F103" s="64">
        <v>4</v>
      </c>
      <c r="G103" s="64">
        <v>5</v>
      </c>
      <c r="H103" s="64">
        <v>6</v>
      </c>
      <c r="I103" s="64">
        <v>7</v>
      </c>
      <c r="J103" s="64">
        <v>8</v>
      </c>
      <c r="K103" s="64">
        <v>9</v>
      </c>
    </row>
    <row r="104" spans="3:11" ht="15" hidden="1" customHeight="1">
      <c r="C104" s="7" t="s">
        <v>73</v>
      </c>
      <c r="D104" s="65" t="str">
        <f t="shared" ref="D104:K104" si="59">IF(D14=0,"-",IF(D14&lt;8,4,IF(D14&gt;=8,8)))</f>
        <v>-</v>
      </c>
      <c r="E104" s="65" t="str">
        <f t="shared" si="59"/>
        <v>-</v>
      </c>
      <c r="F104" s="65" t="str">
        <f t="shared" si="59"/>
        <v>-</v>
      </c>
      <c r="G104" s="65" t="str">
        <f t="shared" si="59"/>
        <v>-</v>
      </c>
      <c r="H104" s="65">
        <f t="shared" si="59"/>
        <v>4</v>
      </c>
      <c r="I104" s="65">
        <f t="shared" si="59"/>
        <v>4</v>
      </c>
      <c r="J104" s="65">
        <f t="shared" si="59"/>
        <v>8</v>
      </c>
      <c r="K104" s="65">
        <f t="shared" si="59"/>
        <v>8</v>
      </c>
    </row>
    <row r="105" spans="3:11" ht="15" hidden="1" customHeight="1">
      <c r="C105" s="7" t="s">
        <v>74</v>
      </c>
      <c r="D105" s="29" t="e">
        <f>VALUE(CONCATENATE(D174,D104))</f>
        <v>#VALUE!</v>
      </c>
      <c r="E105" s="29" t="e">
        <f t="shared" ref="E105:K105" si="60">VALUE(CONCATENATE(E174,E104))</f>
        <v>#VALUE!</v>
      </c>
      <c r="F105" s="29" t="e">
        <f t="shared" si="60"/>
        <v>#VALUE!</v>
      </c>
      <c r="G105" s="29" t="e">
        <f t="shared" si="60"/>
        <v>#VALUE!</v>
      </c>
      <c r="H105" s="29">
        <f t="shared" si="60"/>
        <v>614</v>
      </c>
      <c r="I105" s="29">
        <f t="shared" si="60"/>
        <v>624</v>
      </c>
      <c r="J105" s="29">
        <f t="shared" si="60"/>
        <v>638</v>
      </c>
      <c r="K105" s="29">
        <f t="shared" si="60"/>
        <v>648</v>
      </c>
    </row>
    <row r="106" spans="3:11" ht="15" hidden="1" customHeight="1">
      <c r="C106" s="7" t="s">
        <v>75</v>
      </c>
      <c r="D106" s="29">
        <f t="shared" ref="D106:K106" si="61">CEILING(D14,1)</f>
        <v>0</v>
      </c>
      <c r="E106" s="29">
        <f t="shared" si="61"/>
        <v>0</v>
      </c>
      <c r="F106" s="29">
        <f t="shared" si="61"/>
        <v>0</v>
      </c>
      <c r="G106" s="29">
        <f t="shared" si="61"/>
        <v>0</v>
      </c>
      <c r="H106" s="29">
        <f t="shared" si="61"/>
        <v>4</v>
      </c>
      <c r="I106" s="29">
        <f t="shared" si="61"/>
        <v>4</v>
      </c>
      <c r="J106" s="29">
        <f t="shared" si="61"/>
        <v>8</v>
      </c>
      <c r="K106" s="29">
        <f t="shared" si="61"/>
        <v>8</v>
      </c>
    </row>
    <row r="107" spans="3:11" ht="15" hidden="1" customHeight="1">
      <c r="C107" s="7" t="s">
        <v>76</v>
      </c>
      <c r="D107" s="29">
        <f t="shared" ref="D107:K107" si="62">CEILING(D15,10)</f>
        <v>0</v>
      </c>
      <c r="E107" s="29">
        <f t="shared" si="62"/>
        <v>0</v>
      </c>
      <c r="F107" s="29">
        <f t="shared" si="62"/>
        <v>0</v>
      </c>
      <c r="G107" s="29">
        <f t="shared" si="62"/>
        <v>0</v>
      </c>
      <c r="H107" s="29">
        <f t="shared" si="62"/>
        <v>50</v>
      </c>
      <c r="I107" s="29">
        <f t="shared" si="62"/>
        <v>50</v>
      </c>
      <c r="J107" s="29">
        <f t="shared" si="62"/>
        <v>50</v>
      </c>
      <c r="K107" s="29">
        <f t="shared" si="62"/>
        <v>50</v>
      </c>
    </row>
    <row r="108" spans="3:11" ht="15" hidden="1" customHeight="1">
      <c r="C108" s="7" t="s">
        <v>77</v>
      </c>
      <c r="D108" s="29" t="str">
        <f>IF(D173=1,"1",IF(D173=2,"2",IF(D173=3,"2",IF(D173=4,"2"))))</f>
        <v>1</v>
      </c>
      <c r="E108" s="29" t="str">
        <f t="shared" ref="E108:K108" si="63">IF(E173=1,"1",IF(E173=2,"2",IF(E173=3,"2",IF(E173=4,"2"))))</f>
        <v>2</v>
      </c>
      <c r="F108" s="29" t="str">
        <f t="shared" si="63"/>
        <v>2</v>
      </c>
      <c r="G108" s="29" t="str">
        <f t="shared" si="63"/>
        <v>2</v>
      </c>
      <c r="H108" s="29" t="str">
        <f t="shared" si="63"/>
        <v>1</v>
      </c>
      <c r="I108" s="29" t="str">
        <f t="shared" si="63"/>
        <v>2</v>
      </c>
      <c r="J108" s="29" t="str">
        <f t="shared" si="63"/>
        <v>2</v>
      </c>
      <c r="K108" s="29" t="str">
        <f t="shared" si="63"/>
        <v>2</v>
      </c>
    </row>
    <row r="109" spans="3:11" ht="15" hidden="1" customHeight="1">
      <c r="C109" s="7" t="s">
        <v>78</v>
      </c>
      <c r="D109" s="29" t="e">
        <f>VALUE(CONCATENATE(D108,D104))</f>
        <v>#VALUE!</v>
      </c>
      <c r="E109" s="29" t="e">
        <f t="shared" ref="E109:K109" si="64">VALUE(CONCATENATE(E108,E104))</f>
        <v>#VALUE!</v>
      </c>
      <c r="F109" s="29" t="e">
        <f t="shared" si="64"/>
        <v>#VALUE!</v>
      </c>
      <c r="G109" s="29" t="e">
        <f t="shared" si="64"/>
        <v>#VALUE!</v>
      </c>
      <c r="H109" s="29">
        <f t="shared" si="64"/>
        <v>14</v>
      </c>
      <c r="I109" s="29">
        <f t="shared" si="64"/>
        <v>24</v>
      </c>
      <c r="J109" s="29">
        <f t="shared" si="64"/>
        <v>28</v>
      </c>
      <c r="K109" s="29">
        <f t="shared" si="64"/>
        <v>28</v>
      </c>
    </row>
    <row r="110" spans="3:11" ht="15" hidden="1" customHeight="1">
      <c r="C110" s="7" t="s">
        <v>79</v>
      </c>
      <c r="D110" s="29" t="str">
        <f t="shared" ref="D110:K110" si="65">IF(D16&lt;=0,"-",IF(D14&gt;4,"8時間",IF(D14&lt;=4,"4時間")))</f>
        <v>-</v>
      </c>
      <c r="E110" s="29" t="str">
        <f t="shared" si="65"/>
        <v>-</v>
      </c>
      <c r="F110" s="29" t="str">
        <f t="shared" si="65"/>
        <v>-</v>
      </c>
      <c r="G110" s="29" t="str">
        <f t="shared" si="65"/>
        <v>-</v>
      </c>
      <c r="H110" s="29" t="str">
        <f t="shared" si="65"/>
        <v>-</v>
      </c>
      <c r="I110" s="29" t="str">
        <f t="shared" si="65"/>
        <v>-</v>
      </c>
      <c r="J110" s="29" t="str">
        <f t="shared" si="65"/>
        <v>-</v>
      </c>
      <c r="K110" s="29" t="str">
        <f t="shared" si="65"/>
        <v>-</v>
      </c>
    </row>
    <row r="111" spans="3:11" ht="15" hidden="1" customHeight="1">
      <c r="C111" s="7" t="s">
        <v>39</v>
      </c>
      <c r="D111" s="66" t="e">
        <f t="shared" ref="D111:K111" si="66">VLOOKUP(D105,$C$992:$F$1071,2,FALSE)</f>
        <v>#VALUE!</v>
      </c>
      <c r="E111" s="66" t="e">
        <f t="shared" si="66"/>
        <v>#VALUE!</v>
      </c>
      <c r="F111" s="66" t="e">
        <f t="shared" si="66"/>
        <v>#VALUE!</v>
      </c>
      <c r="G111" s="66" t="e">
        <f t="shared" si="66"/>
        <v>#VALUE!</v>
      </c>
      <c r="H111" s="66">
        <f t="shared" si="66"/>
        <v>21350</v>
      </c>
      <c r="I111" s="66">
        <f t="shared" si="66"/>
        <v>25220</v>
      </c>
      <c r="J111" s="66">
        <f t="shared" si="66"/>
        <v>53710</v>
      </c>
      <c r="K111" s="66">
        <f t="shared" si="66"/>
        <v>67430</v>
      </c>
    </row>
    <row r="112" spans="3:11" ht="15" hidden="1" customHeight="1">
      <c r="C112" s="7" t="s">
        <v>80</v>
      </c>
      <c r="D112" s="66" t="e">
        <f t="shared" ref="D112:K112" si="67">VLOOKUP(D105,$C$992:$F$1071,3,FALSE)</f>
        <v>#VALUE!</v>
      </c>
      <c r="E112" s="66" t="e">
        <f t="shared" si="67"/>
        <v>#VALUE!</v>
      </c>
      <c r="F112" s="66" t="e">
        <f t="shared" si="67"/>
        <v>#VALUE!</v>
      </c>
      <c r="G112" s="66" t="e">
        <f t="shared" si="67"/>
        <v>#VALUE!</v>
      </c>
      <c r="H112" s="66">
        <f t="shared" si="67"/>
        <v>280</v>
      </c>
      <c r="I112" s="66">
        <f t="shared" si="67"/>
        <v>340</v>
      </c>
      <c r="J112" s="66">
        <f t="shared" si="67"/>
        <v>510</v>
      </c>
      <c r="K112" s="66">
        <f t="shared" si="67"/>
        <v>710</v>
      </c>
    </row>
    <row r="113" spans="3:11" ht="15" hidden="1" customHeight="1">
      <c r="C113" s="7" t="s">
        <v>81</v>
      </c>
      <c r="D113" s="66" t="e">
        <f t="shared" ref="D113:K113" si="68">VLOOKUP(D105,$C$992:$F$1071,4,FALSE)</f>
        <v>#VALUE!</v>
      </c>
      <c r="E113" s="66" t="e">
        <f t="shared" si="68"/>
        <v>#VALUE!</v>
      </c>
      <c r="F113" s="66" t="e">
        <f t="shared" si="68"/>
        <v>#VALUE!</v>
      </c>
      <c r="G113" s="66" t="e">
        <f t="shared" si="68"/>
        <v>#VALUE!</v>
      </c>
      <c r="H113" s="66">
        <f t="shared" si="68"/>
        <v>3400</v>
      </c>
      <c r="I113" s="66">
        <f t="shared" si="68"/>
        <v>3560</v>
      </c>
      <c r="J113" s="66">
        <f t="shared" si="68"/>
        <v>3810</v>
      </c>
      <c r="K113" s="66">
        <f t="shared" si="68"/>
        <v>4510</v>
      </c>
    </row>
    <row r="114" spans="3:11" ht="15" hidden="1" customHeight="1">
      <c r="C114" s="7" t="s">
        <v>41</v>
      </c>
      <c r="D114" s="26" t="e">
        <f>VLOOKUP(D109,$C$116:D119,D103)</f>
        <v>#VALUE!</v>
      </c>
      <c r="E114" s="26" t="e">
        <f>VLOOKUP(E109,$C$116:E119,E103)</f>
        <v>#VALUE!</v>
      </c>
      <c r="F114" s="26" t="e">
        <f>VLOOKUP(F109,$C$116:F119,F103)</f>
        <v>#VALUE!</v>
      </c>
      <c r="G114" s="26" t="e">
        <f>VLOOKUP(G109,$C$116:G119,G103)</f>
        <v>#VALUE!</v>
      </c>
      <c r="H114" s="26">
        <f>VLOOKUP(H109,$C$116:H119,H103)</f>
        <v>0</v>
      </c>
      <c r="I114" s="26">
        <f>VLOOKUP(I109,$C$116:I119,I103)</f>
        <v>0</v>
      </c>
      <c r="J114" s="26">
        <f>VLOOKUP(J109,$C$116:J119,J103)</f>
        <v>0</v>
      </c>
      <c r="K114" s="26">
        <f>VLOOKUP(K109,$C$116:K119,K103)</f>
        <v>0</v>
      </c>
    </row>
    <row r="115" spans="3:11" ht="15" hidden="1" customHeight="1">
      <c r="C115" s="7" t="s">
        <v>82</v>
      </c>
      <c r="I115" s="7"/>
      <c r="J115" s="7"/>
      <c r="K115" s="7"/>
    </row>
    <row r="116" spans="3:11" ht="15" hidden="1" customHeight="1">
      <c r="C116" s="7">
        <v>14</v>
      </c>
      <c r="D116" s="26">
        <f>IF(50&gt;=D107,0,(D107-50)/10*D112)</f>
        <v>0</v>
      </c>
      <c r="E116" s="26">
        <f t="shared" ref="E116:K116" si="69">IF(50&gt;=E107,0,(E107-50)/10*E112)</f>
        <v>0</v>
      </c>
      <c r="F116" s="26">
        <f t="shared" si="69"/>
        <v>0</v>
      </c>
      <c r="G116" s="26">
        <f>IF(50&gt;=G107,0,(G107-50)/10*G112)</f>
        <v>0</v>
      </c>
      <c r="H116" s="26">
        <f t="shared" si="69"/>
        <v>0</v>
      </c>
      <c r="I116" s="26">
        <f t="shared" si="69"/>
        <v>0</v>
      </c>
      <c r="J116" s="26">
        <f t="shared" si="69"/>
        <v>0</v>
      </c>
      <c r="K116" s="26">
        <f t="shared" si="69"/>
        <v>0</v>
      </c>
    </row>
    <row r="117" spans="3:11" ht="15" hidden="1" customHeight="1">
      <c r="C117" s="7">
        <v>18</v>
      </c>
      <c r="D117" s="26">
        <f>IF(100&gt;=D107,0,(D107-100)/10*D112)</f>
        <v>0</v>
      </c>
      <c r="E117" s="26">
        <f t="shared" ref="E117:K117" si="70">IF(100&gt;=E107,0,(E107-100)/10*E112)</f>
        <v>0</v>
      </c>
      <c r="F117" s="26">
        <f t="shared" si="70"/>
        <v>0</v>
      </c>
      <c r="G117" s="26">
        <f t="shared" si="70"/>
        <v>0</v>
      </c>
      <c r="H117" s="26">
        <f t="shared" si="70"/>
        <v>0</v>
      </c>
      <c r="I117" s="26">
        <f t="shared" si="70"/>
        <v>0</v>
      </c>
      <c r="J117" s="26">
        <f t="shared" si="70"/>
        <v>0</v>
      </c>
      <c r="K117" s="26">
        <f t="shared" si="70"/>
        <v>0</v>
      </c>
    </row>
    <row r="118" spans="3:11" ht="15" hidden="1" customHeight="1">
      <c r="C118" s="7">
        <v>24</v>
      </c>
      <c r="D118" s="26">
        <f>IF(60&gt;=D107,0,(D107-60)/10*D112)</f>
        <v>0</v>
      </c>
      <c r="E118" s="26">
        <f t="shared" ref="E118:K118" si="71">IF(60&gt;=E107,0,(E107-60)/10*E112)</f>
        <v>0</v>
      </c>
      <c r="F118" s="26">
        <f t="shared" si="71"/>
        <v>0</v>
      </c>
      <c r="G118" s="26">
        <f t="shared" si="71"/>
        <v>0</v>
      </c>
      <c r="H118" s="26">
        <f t="shared" si="71"/>
        <v>0</v>
      </c>
      <c r="I118" s="26">
        <f t="shared" si="71"/>
        <v>0</v>
      </c>
      <c r="J118" s="26">
        <f t="shared" si="71"/>
        <v>0</v>
      </c>
      <c r="K118" s="26">
        <f t="shared" si="71"/>
        <v>0</v>
      </c>
    </row>
    <row r="119" spans="3:11" ht="15" hidden="1" customHeight="1">
      <c r="C119" s="7">
        <v>28</v>
      </c>
      <c r="D119" s="26">
        <f>IF(130&gt;=D107,0,(D107-130)/10*D112)</f>
        <v>0</v>
      </c>
      <c r="E119" s="26">
        <f t="shared" ref="E119:K119" si="72">IF(130&gt;=E107,0,(E107-130)/10*E112)</f>
        <v>0</v>
      </c>
      <c r="F119" s="26">
        <f t="shared" si="72"/>
        <v>0</v>
      </c>
      <c r="G119" s="26">
        <f t="shared" si="72"/>
        <v>0</v>
      </c>
      <c r="H119" s="26">
        <f t="shared" si="72"/>
        <v>0</v>
      </c>
      <c r="I119" s="26">
        <f t="shared" si="72"/>
        <v>0</v>
      </c>
      <c r="J119" s="26">
        <f t="shared" si="72"/>
        <v>0</v>
      </c>
      <c r="K119" s="26">
        <f t="shared" si="72"/>
        <v>0</v>
      </c>
    </row>
    <row r="120" spans="3:11" ht="15" hidden="1" customHeight="1">
      <c r="C120" s="7" t="s">
        <v>40</v>
      </c>
      <c r="D120" s="7" t="e">
        <f>VLOOKUP(D104,$C$122:D123,D103,FALSE)</f>
        <v>#N/A</v>
      </c>
      <c r="E120" s="7" t="e">
        <f>VLOOKUP(E104,$C$122:E123,E103,FALSE)</f>
        <v>#N/A</v>
      </c>
      <c r="F120" s="7" t="e">
        <f>VLOOKUP(F104,$C$122:F123,F103,FALSE)</f>
        <v>#N/A</v>
      </c>
      <c r="G120" s="7" t="e">
        <f>VLOOKUP(G104,$C$122:G123,G103,FALSE)</f>
        <v>#N/A</v>
      </c>
      <c r="H120" s="7">
        <f>VLOOKUP(H104,$C$122:H123,H103,FALSE)</f>
        <v>0</v>
      </c>
      <c r="I120" s="7">
        <f>VLOOKUP(I104,$C$122:I123,I103,FALSE)</f>
        <v>0</v>
      </c>
      <c r="J120" s="7">
        <f>VLOOKUP(J104,$C$122:J123,J103,FALSE)</f>
        <v>0</v>
      </c>
      <c r="K120" s="7">
        <f>VLOOKUP(K104,$C$122:K123,K103,FALSE)</f>
        <v>0</v>
      </c>
    </row>
    <row r="121" spans="3:11" ht="15" hidden="1" customHeight="1">
      <c r="C121" s="7" t="s">
        <v>83</v>
      </c>
      <c r="I121" s="7"/>
      <c r="J121" s="7"/>
      <c r="K121" s="7"/>
    </row>
    <row r="122" spans="3:11" ht="15" hidden="1" customHeight="1">
      <c r="C122" s="7">
        <v>4</v>
      </c>
      <c r="D122" s="29">
        <f>IF(4&gt;=D106,0,(D106-4)*D113)</f>
        <v>0</v>
      </c>
      <c r="E122" s="29">
        <f t="shared" ref="E122:K122" si="73">IF(4&gt;=E106,0,(E106-4)*E113)</f>
        <v>0</v>
      </c>
      <c r="F122" s="29">
        <f t="shared" si="73"/>
        <v>0</v>
      </c>
      <c r="G122" s="29">
        <f t="shared" si="73"/>
        <v>0</v>
      </c>
      <c r="H122" s="29">
        <f t="shared" si="73"/>
        <v>0</v>
      </c>
      <c r="I122" s="29">
        <f t="shared" si="73"/>
        <v>0</v>
      </c>
      <c r="J122" s="29">
        <f t="shared" si="73"/>
        <v>15240</v>
      </c>
      <c r="K122" s="29">
        <f t="shared" si="73"/>
        <v>18040</v>
      </c>
    </row>
    <row r="123" spans="3:11" ht="15" hidden="1" customHeight="1">
      <c r="C123" s="7">
        <v>8</v>
      </c>
      <c r="D123" s="29">
        <f>IF(8&gt;=D106,0,(D106-8)*D113)</f>
        <v>0</v>
      </c>
      <c r="E123" s="29">
        <f t="shared" ref="E123:K123" si="74">IF(8&gt;=E106,0,(E106-8)*E113)</f>
        <v>0</v>
      </c>
      <c r="F123" s="29">
        <f t="shared" si="74"/>
        <v>0</v>
      </c>
      <c r="G123" s="29">
        <f t="shared" si="74"/>
        <v>0</v>
      </c>
      <c r="H123" s="29">
        <f t="shared" si="74"/>
        <v>0</v>
      </c>
      <c r="I123" s="29">
        <f>IF(8&gt;=I106,0,(I106-8)*I113)</f>
        <v>0</v>
      </c>
      <c r="J123" s="29">
        <f t="shared" si="74"/>
        <v>0</v>
      </c>
      <c r="K123" s="29">
        <f t="shared" si="74"/>
        <v>0</v>
      </c>
    </row>
    <row r="124" spans="3:11" ht="15" hidden="1" customHeight="1">
      <c r="C124" s="7" t="s">
        <v>84</v>
      </c>
      <c r="D124" s="67" t="e">
        <f>+D111+D114+D120</f>
        <v>#VALUE!</v>
      </c>
      <c r="E124" s="67" t="e">
        <f t="shared" ref="E124:K124" si="75">+E111+E114+E120</f>
        <v>#VALUE!</v>
      </c>
      <c r="F124" s="67" t="e">
        <f t="shared" si="75"/>
        <v>#VALUE!</v>
      </c>
      <c r="G124" s="67" t="e">
        <f t="shared" si="75"/>
        <v>#VALUE!</v>
      </c>
      <c r="H124" s="67">
        <f t="shared" si="75"/>
        <v>21350</v>
      </c>
      <c r="I124" s="67">
        <f t="shared" si="75"/>
        <v>25220</v>
      </c>
      <c r="J124" s="67">
        <f t="shared" si="75"/>
        <v>53710</v>
      </c>
      <c r="K124" s="67">
        <f t="shared" si="75"/>
        <v>67430</v>
      </c>
    </row>
    <row r="125" spans="3:11" ht="15" hidden="1" customHeight="1">
      <c r="D125" s="65"/>
      <c r="E125" s="65"/>
      <c r="F125" s="65"/>
      <c r="G125" s="65"/>
      <c r="H125" s="65"/>
      <c r="I125" s="65"/>
      <c r="J125" s="65"/>
      <c r="K125" s="65"/>
    </row>
    <row r="126" spans="3:11" ht="15" hidden="1" customHeight="1">
      <c r="C126" s="7" t="s">
        <v>85</v>
      </c>
      <c r="D126" s="29"/>
      <c r="E126" s="29"/>
      <c r="F126" s="29"/>
      <c r="G126" s="29"/>
      <c r="H126" s="29"/>
    </row>
    <row r="127" spans="3:11" ht="15" hidden="1" customHeight="1">
      <c r="C127" s="7" t="s">
        <v>73</v>
      </c>
      <c r="D127" s="65" t="str">
        <f t="shared" ref="D127:K127" si="76">IF(D16&lt;=0,"-",IF(D16&lt;=4,4,IF(D16&gt;4,8)))</f>
        <v>-</v>
      </c>
      <c r="E127" s="65" t="str">
        <f t="shared" si="76"/>
        <v>-</v>
      </c>
      <c r="F127" s="65" t="str">
        <f t="shared" si="76"/>
        <v>-</v>
      </c>
      <c r="G127" s="65" t="str">
        <f t="shared" si="76"/>
        <v>-</v>
      </c>
      <c r="H127" s="65" t="str">
        <f t="shared" si="76"/>
        <v>-</v>
      </c>
      <c r="I127" s="65" t="str">
        <f t="shared" si="76"/>
        <v>-</v>
      </c>
      <c r="J127" s="65" t="str">
        <f t="shared" si="76"/>
        <v>-</v>
      </c>
      <c r="K127" s="65" t="str">
        <f t="shared" si="76"/>
        <v>-</v>
      </c>
    </row>
    <row r="128" spans="3:11" ht="15" hidden="1" customHeight="1">
      <c r="C128" s="7" t="s">
        <v>74</v>
      </c>
      <c r="D128" s="29" t="e">
        <f>VALUE(CONCATENATE(D174,D127))</f>
        <v>#VALUE!</v>
      </c>
      <c r="E128" s="29" t="e">
        <f t="shared" ref="E128:K128" si="77">VALUE(CONCATENATE(E174,E127))</f>
        <v>#VALUE!</v>
      </c>
      <c r="F128" s="29" t="e">
        <f t="shared" si="77"/>
        <v>#VALUE!</v>
      </c>
      <c r="G128" s="29" t="e">
        <f t="shared" si="77"/>
        <v>#VALUE!</v>
      </c>
      <c r="H128" s="29" t="e">
        <f t="shared" si="77"/>
        <v>#VALUE!</v>
      </c>
      <c r="I128" s="29" t="e">
        <f t="shared" si="77"/>
        <v>#VALUE!</v>
      </c>
      <c r="J128" s="29" t="e">
        <f t="shared" si="77"/>
        <v>#VALUE!</v>
      </c>
      <c r="K128" s="29" t="e">
        <f t="shared" si="77"/>
        <v>#VALUE!</v>
      </c>
    </row>
    <row r="129" spans="3:11" ht="15" hidden="1" customHeight="1">
      <c r="C129" s="7" t="s">
        <v>75</v>
      </c>
      <c r="D129" s="29">
        <f t="shared" ref="D129:K129" si="78">CEILING(D16,1)</f>
        <v>0</v>
      </c>
      <c r="E129" s="29">
        <f t="shared" si="78"/>
        <v>0</v>
      </c>
      <c r="F129" s="29">
        <f t="shared" si="78"/>
        <v>0</v>
      </c>
      <c r="G129" s="29">
        <f t="shared" si="78"/>
        <v>0</v>
      </c>
      <c r="H129" s="29">
        <f t="shared" si="78"/>
        <v>0</v>
      </c>
      <c r="I129" s="29">
        <f t="shared" si="78"/>
        <v>0</v>
      </c>
      <c r="J129" s="29">
        <f t="shared" si="78"/>
        <v>0</v>
      </c>
      <c r="K129" s="29">
        <f t="shared" si="78"/>
        <v>0</v>
      </c>
    </row>
    <row r="130" spans="3:11" ht="15" hidden="1" customHeight="1">
      <c r="C130" s="7" t="s">
        <v>76</v>
      </c>
      <c r="D130" s="29">
        <f t="shared" ref="D130:K130" si="79">CEILING(D17,10)</f>
        <v>0</v>
      </c>
      <c r="E130" s="29">
        <f t="shared" si="79"/>
        <v>0</v>
      </c>
      <c r="F130" s="29">
        <f t="shared" si="79"/>
        <v>0</v>
      </c>
      <c r="G130" s="29">
        <f t="shared" si="79"/>
        <v>0</v>
      </c>
      <c r="H130" s="29">
        <f t="shared" si="79"/>
        <v>0</v>
      </c>
      <c r="I130" s="29">
        <f t="shared" si="79"/>
        <v>0</v>
      </c>
      <c r="J130" s="29">
        <f t="shared" si="79"/>
        <v>0</v>
      </c>
      <c r="K130" s="29">
        <f t="shared" si="79"/>
        <v>0</v>
      </c>
    </row>
    <row r="131" spans="3:11" ht="15" hidden="1" customHeight="1">
      <c r="C131" s="7" t="s">
        <v>77</v>
      </c>
      <c r="D131" s="29" t="str">
        <f>IF(D173=1,"1",IF(D173=2,"2",IF(D173=3,"2",IF(D173=4,"2"))))</f>
        <v>1</v>
      </c>
      <c r="E131" s="29" t="str">
        <f t="shared" ref="E131:K131" si="80">IF(E173=1,"1",IF(E173=2,"2",IF(E173=3,"2",IF(E173=4,"2"))))</f>
        <v>2</v>
      </c>
      <c r="F131" s="29" t="str">
        <f t="shared" si="80"/>
        <v>2</v>
      </c>
      <c r="G131" s="29" t="str">
        <f t="shared" si="80"/>
        <v>2</v>
      </c>
      <c r="H131" s="29" t="str">
        <f t="shared" si="80"/>
        <v>1</v>
      </c>
      <c r="I131" s="29" t="str">
        <f t="shared" si="80"/>
        <v>2</v>
      </c>
      <c r="J131" s="29" t="str">
        <f t="shared" si="80"/>
        <v>2</v>
      </c>
      <c r="K131" s="29" t="str">
        <f t="shared" si="80"/>
        <v>2</v>
      </c>
    </row>
    <row r="132" spans="3:11" ht="15" hidden="1" customHeight="1">
      <c r="C132" s="7" t="s">
        <v>78</v>
      </c>
      <c r="D132" s="29" t="e">
        <f>VALUE(CONCATENATE(D131,D127))</f>
        <v>#VALUE!</v>
      </c>
      <c r="E132" s="29" t="e">
        <f t="shared" ref="E132:K132" si="81">VALUE(CONCATENATE(E131,E127))</f>
        <v>#VALUE!</v>
      </c>
      <c r="F132" s="29" t="e">
        <f t="shared" si="81"/>
        <v>#VALUE!</v>
      </c>
      <c r="G132" s="29" t="e">
        <f t="shared" si="81"/>
        <v>#VALUE!</v>
      </c>
      <c r="H132" s="29" t="e">
        <f t="shared" si="81"/>
        <v>#VALUE!</v>
      </c>
      <c r="I132" s="29" t="e">
        <f t="shared" si="81"/>
        <v>#VALUE!</v>
      </c>
      <c r="J132" s="29" t="e">
        <f t="shared" si="81"/>
        <v>#VALUE!</v>
      </c>
      <c r="K132" s="29" t="e">
        <f t="shared" si="81"/>
        <v>#VALUE!</v>
      </c>
    </row>
    <row r="133" spans="3:11" ht="15" hidden="1" customHeight="1">
      <c r="C133" s="7" t="s">
        <v>79</v>
      </c>
      <c r="D133" s="26" t="e">
        <f>IF(D16&gt;4,"8時間",IF(#REF!&lt;=4,"4時間"))</f>
        <v>#REF!</v>
      </c>
      <c r="E133" s="26" t="e">
        <f>IF(E16&gt;4,"8時間",IF(#REF!&lt;=4,"4時間"))</f>
        <v>#REF!</v>
      </c>
      <c r="F133" s="26" t="e">
        <f>IF(F16&gt;4,"8時間",IF(#REF!&lt;=4,"4時間"))</f>
        <v>#REF!</v>
      </c>
      <c r="G133" s="26" t="e">
        <f>IF(G16&gt;4,"8時間",IF(#REF!&lt;=4,"4時間"))</f>
        <v>#REF!</v>
      </c>
      <c r="H133" s="26" t="e">
        <f>IF(H16&gt;4,"8時間",IF(#REF!&lt;=4,"4時間"))</f>
        <v>#REF!</v>
      </c>
      <c r="I133" s="26" t="e">
        <f>IF(I16&gt;4,"8時間",IF(#REF!&lt;=4,"4時間"))</f>
        <v>#REF!</v>
      </c>
      <c r="J133" s="26" t="e">
        <f>IF(J16&gt;4,"8時間",IF(#REF!&lt;=4,"4時間"))</f>
        <v>#REF!</v>
      </c>
      <c r="K133" s="26" t="e">
        <f>IF(K16&gt;4,"8時間",IF(#REF!&lt;=4,"4時間"))</f>
        <v>#REF!</v>
      </c>
    </row>
    <row r="134" spans="3:11" ht="15" hidden="1" customHeight="1">
      <c r="C134" s="7" t="s">
        <v>39</v>
      </c>
      <c r="D134" s="66" t="str">
        <f t="shared" ref="D134:K134" si="82">IFERROR(VLOOKUP(D128,$C$992:$F$1071,2,FALSE),"-")</f>
        <v>-</v>
      </c>
      <c r="E134" s="66" t="str">
        <f t="shared" si="82"/>
        <v>-</v>
      </c>
      <c r="F134" s="66" t="str">
        <f t="shared" si="82"/>
        <v>-</v>
      </c>
      <c r="G134" s="66" t="str">
        <f t="shared" si="82"/>
        <v>-</v>
      </c>
      <c r="H134" s="66" t="str">
        <f t="shared" si="82"/>
        <v>-</v>
      </c>
      <c r="I134" s="66" t="str">
        <f t="shared" si="82"/>
        <v>-</v>
      </c>
      <c r="J134" s="66" t="str">
        <f t="shared" si="82"/>
        <v>-</v>
      </c>
      <c r="K134" s="66" t="str">
        <f t="shared" si="82"/>
        <v>-</v>
      </c>
    </row>
    <row r="135" spans="3:11" ht="15" hidden="1" customHeight="1">
      <c r="C135" s="7" t="s">
        <v>80</v>
      </c>
      <c r="D135" s="66" t="str">
        <f t="shared" ref="D135:K135" si="83">IFERROR(VLOOKUP(D128,$C$992:$F$1071,3,FALSE),"-")</f>
        <v>-</v>
      </c>
      <c r="E135" s="66" t="str">
        <f t="shared" si="83"/>
        <v>-</v>
      </c>
      <c r="F135" s="66" t="str">
        <f t="shared" si="83"/>
        <v>-</v>
      </c>
      <c r="G135" s="66" t="str">
        <f t="shared" si="83"/>
        <v>-</v>
      </c>
      <c r="H135" s="66" t="str">
        <f t="shared" si="83"/>
        <v>-</v>
      </c>
      <c r="I135" s="66" t="str">
        <f t="shared" si="83"/>
        <v>-</v>
      </c>
      <c r="J135" s="66" t="str">
        <f t="shared" si="83"/>
        <v>-</v>
      </c>
      <c r="K135" s="66" t="str">
        <f t="shared" si="83"/>
        <v>-</v>
      </c>
    </row>
    <row r="136" spans="3:11" ht="15" hidden="1" customHeight="1">
      <c r="C136" s="7" t="s">
        <v>81</v>
      </c>
      <c r="D136" s="66" t="str">
        <f t="shared" ref="D136:K136" si="84">IFERROR(VLOOKUP(D128,$C$992:$F$1071,4,FALSE),"-")</f>
        <v>-</v>
      </c>
      <c r="E136" s="66" t="str">
        <f t="shared" si="84"/>
        <v>-</v>
      </c>
      <c r="F136" s="66" t="str">
        <f t="shared" si="84"/>
        <v>-</v>
      </c>
      <c r="G136" s="66" t="str">
        <f t="shared" si="84"/>
        <v>-</v>
      </c>
      <c r="H136" s="66" t="str">
        <f t="shared" si="84"/>
        <v>-</v>
      </c>
      <c r="I136" s="66" t="str">
        <f t="shared" si="84"/>
        <v>-</v>
      </c>
      <c r="J136" s="66" t="str">
        <f t="shared" si="84"/>
        <v>-</v>
      </c>
      <c r="K136" s="66" t="str">
        <f t="shared" si="84"/>
        <v>-</v>
      </c>
    </row>
    <row r="137" spans="3:11" ht="15" hidden="1" customHeight="1">
      <c r="C137" s="7" t="s">
        <v>41</v>
      </c>
      <c r="D137" s="26" t="str">
        <f>IFERROR(VLOOKUP(D109,$C$139:D142,D103),"-")</f>
        <v>-</v>
      </c>
      <c r="E137" s="26" t="str">
        <f>IFERROR(VLOOKUP(E109,$C$139:E142,E103),"-")</f>
        <v>-</v>
      </c>
      <c r="F137" s="26" t="str">
        <f>IFERROR(VLOOKUP(F109,$C$139:F142,F103),"-")</f>
        <v>-</v>
      </c>
      <c r="G137" s="26" t="str">
        <f>IFERROR(VLOOKUP(G109,$C$139:G142,G103),"-")</f>
        <v>-</v>
      </c>
      <c r="H137" s="26">
        <f>IFERROR(VLOOKUP(H109,$C$139:H142,H103),"-")</f>
        <v>0</v>
      </c>
      <c r="I137" s="26">
        <f>IFERROR(VLOOKUP(I109,$C$139:I142,I103),"-")</f>
        <v>0</v>
      </c>
      <c r="J137" s="26">
        <f>IFERROR(VLOOKUP(J109,$C$139:J142,J103),"-")</f>
        <v>0</v>
      </c>
      <c r="K137" s="26">
        <f>IFERROR(VLOOKUP(K109,$C$139:K142,K103),"-")</f>
        <v>0</v>
      </c>
    </row>
    <row r="138" spans="3:11" ht="15" hidden="1" customHeight="1">
      <c r="C138" s="7" t="s">
        <v>82</v>
      </c>
      <c r="I138" s="7"/>
      <c r="J138" s="7"/>
      <c r="K138" s="7"/>
    </row>
    <row r="139" spans="3:11" ht="15" hidden="1" customHeight="1">
      <c r="C139" s="7">
        <v>14</v>
      </c>
      <c r="D139" s="26">
        <f>IF(50&gt;=D130,0,(D130-50)/10*D135)</f>
        <v>0</v>
      </c>
      <c r="E139" s="26">
        <f t="shared" ref="E139:K139" si="85">IF(50&gt;=E130,0,(E130-50)/10*E135)</f>
        <v>0</v>
      </c>
      <c r="F139" s="26">
        <f t="shared" si="85"/>
        <v>0</v>
      </c>
      <c r="G139" s="26">
        <f t="shared" si="85"/>
        <v>0</v>
      </c>
      <c r="H139" s="26">
        <f t="shared" si="85"/>
        <v>0</v>
      </c>
      <c r="I139" s="26">
        <f t="shared" si="85"/>
        <v>0</v>
      </c>
      <c r="J139" s="26">
        <f t="shared" si="85"/>
        <v>0</v>
      </c>
      <c r="K139" s="26">
        <f t="shared" si="85"/>
        <v>0</v>
      </c>
    </row>
    <row r="140" spans="3:11" ht="15" hidden="1" customHeight="1">
      <c r="C140" s="7">
        <v>18</v>
      </c>
      <c r="D140" s="26">
        <f>IF(100&gt;=D130,0,(D130-100)/10*D135)</f>
        <v>0</v>
      </c>
      <c r="E140" s="26">
        <f t="shared" ref="E140:K140" si="86">IF(100&gt;=E130,0,(E130-100)/10*E135)</f>
        <v>0</v>
      </c>
      <c r="F140" s="26">
        <f t="shared" si="86"/>
        <v>0</v>
      </c>
      <c r="G140" s="26">
        <f t="shared" si="86"/>
        <v>0</v>
      </c>
      <c r="H140" s="26">
        <f t="shared" si="86"/>
        <v>0</v>
      </c>
      <c r="I140" s="26">
        <f t="shared" si="86"/>
        <v>0</v>
      </c>
      <c r="J140" s="26">
        <f t="shared" si="86"/>
        <v>0</v>
      </c>
      <c r="K140" s="26">
        <f t="shared" si="86"/>
        <v>0</v>
      </c>
    </row>
    <row r="141" spans="3:11" ht="15" hidden="1" customHeight="1">
      <c r="C141" s="7">
        <v>24</v>
      </c>
      <c r="D141" s="26">
        <f>IF(60&gt;=D130,0,(D130-60)/10*D135)</f>
        <v>0</v>
      </c>
      <c r="E141" s="26">
        <f t="shared" ref="E141:K141" si="87">IF(60&gt;=E130,0,(E130-60)/10*E135)</f>
        <v>0</v>
      </c>
      <c r="F141" s="26">
        <f t="shared" si="87"/>
        <v>0</v>
      </c>
      <c r="G141" s="26">
        <f t="shared" si="87"/>
        <v>0</v>
      </c>
      <c r="H141" s="26">
        <f t="shared" si="87"/>
        <v>0</v>
      </c>
      <c r="I141" s="26">
        <f t="shared" si="87"/>
        <v>0</v>
      </c>
      <c r="J141" s="26">
        <f t="shared" si="87"/>
        <v>0</v>
      </c>
      <c r="K141" s="26">
        <f t="shared" si="87"/>
        <v>0</v>
      </c>
    </row>
    <row r="142" spans="3:11" ht="15" hidden="1" customHeight="1">
      <c r="C142" s="7">
        <v>28</v>
      </c>
      <c r="D142" s="26">
        <f>IF(130&gt;=D130,0,(D130-130)/10*D135)</f>
        <v>0</v>
      </c>
      <c r="E142" s="26">
        <f t="shared" ref="E142:K142" si="88">IF(130&gt;=E130,0,(E130-130)/10*E135)</f>
        <v>0</v>
      </c>
      <c r="F142" s="26">
        <f t="shared" si="88"/>
        <v>0</v>
      </c>
      <c r="G142" s="26">
        <f t="shared" si="88"/>
        <v>0</v>
      </c>
      <c r="H142" s="26">
        <f t="shared" si="88"/>
        <v>0</v>
      </c>
      <c r="I142" s="26">
        <f t="shared" si="88"/>
        <v>0</v>
      </c>
      <c r="J142" s="26">
        <f t="shared" si="88"/>
        <v>0</v>
      </c>
      <c r="K142" s="26">
        <f t="shared" si="88"/>
        <v>0</v>
      </c>
    </row>
    <row r="143" spans="3:11" ht="15" hidden="1" customHeight="1">
      <c r="C143" s="7" t="s">
        <v>40</v>
      </c>
      <c r="D143" s="26" t="str">
        <f>IFERROR(VLOOKUP(D104,$C$145:D146,D103,FALSE),"-")</f>
        <v>-</v>
      </c>
      <c r="E143" s="26" t="str">
        <f>IFERROR(VLOOKUP(E104,$C$145:E146,E103,FALSE),"-")</f>
        <v>-</v>
      </c>
      <c r="F143" s="26" t="str">
        <f>IFERROR(VLOOKUP(F104,$C$145:F146,F103,FALSE),"-")</f>
        <v>-</v>
      </c>
      <c r="G143" s="26" t="str">
        <f>IFERROR(VLOOKUP(G104,$C$145:G146,G103,FALSE),"-")</f>
        <v>-</v>
      </c>
      <c r="H143" s="26">
        <f>IFERROR(VLOOKUP(H104,$C$145:H146,H103,FALSE),"-")</f>
        <v>0</v>
      </c>
      <c r="I143" s="26">
        <f>IFERROR(VLOOKUP(I104,$C$145:I146,I103,FALSE),"-")</f>
        <v>0</v>
      </c>
      <c r="J143" s="26">
        <f>IFERROR(VLOOKUP(J104,$C$145:J146,J103,FALSE),"-")</f>
        <v>0</v>
      </c>
      <c r="K143" s="26">
        <f>IFERROR(VLOOKUP(K104,$C$145:K146,K103,FALSE),"-")</f>
        <v>0</v>
      </c>
    </row>
    <row r="144" spans="3:11" ht="15" hidden="1" customHeight="1">
      <c r="C144" s="7" t="s">
        <v>83</v>
      </c>
      <c r="I144" s="7"/>
      <c r="J144" s="7"/>
      <c r="K144" s="7"/>
    </row>
    <row r="145" spans="3:11" ht="15" hidden="1" customHeight="1">
      <c r="C145" s="7">
        <v>4</v>
      </c>
      <c r="D145" s="26">
        <f>IF(4&gt;=D129,0,(D129-4)*D136)</f>
        <v>0</v>
      </c>
      <c r="E145" s="26">
        <f t="shared" ref="E145:K145" si="89">IF(4&gt;=E129,0,(E129-4)*E136)</f>
        <v>0</v>
      </c>
      <c r="F145" s="26">
        <f t="shared" si="89"/>
        <v>0</v>
      </c>
      <c r="G145" s="26">
        <f t="shared" si="89"/>
        <v>0</v>
      </c>
      <c r="H145" s="26">
        <f t="shared" si="89"/>
        <v>0</v>
      </c>
      <c r="I145" s="26">
        <f t="shared" si="89"/>
        <v>0</v>
      </c>
      <c r="J145" s="26">
        <f t="shared" si="89"/>
        <v>0</v>
      </c>
      <c r="K145" s="26">
        <f t="shared" si="89"/>
        <v>0</v>
      </c>
    </row>
    <row r="146" spans="3:11" ht="15" hidden="1" customHeight="1">
      <c r="C146" s="7">
        <v>8</v>
      </c>
      <c r="D146" s="26">
        <f>IF(8&gt;=D129,0,(D129-8)*D136)</f>
        <v>0</v>
      </c>
      <c r="E146" s="26">
        <f t="shared" ref="E146:K146" si="90">IF(8&gt;=E129,0,(E129-8)*E136)</f>
        <v>0</v>
      </c>
      <c r="F146" s="26">
        <f t="shared" si="90"/>
        <v>0</v>
      </c>
      <c r="G146" s="26">
        <f t="shared" si="90"/>
        <v>0</v>
      </c>
      <c r="H146" s="26">
        <f t="shared" si="90"/>
        <v>0</v>
      </c>
      <c r="I146" s="26">
        <f t="shared" si="90"/>
        <v>0</v>
      </c>
      <c r="J146" s="26">
        <f t="shared" si="90"/>
        <v>0</v>
      </c>
      <c r="K146" s="26">
        <f t="shared" si="90"/>
        <v>0</v>
      </c>
    </row>
    <row r="147" spans="3:11" ht="15" hidden="1" customHeight="1">
      <c r="C147" s="7" t="s">
        <v>84</v>
      </c>
      <c r="D147" s="53" t="str">
        <f>IFERROR(D134+D137+D143,"0")</f>
        <v>0</v>
      </c>
      <c r="E147" s="53" t="str">
        <f t="shared" ref="E147:K147" si="91">IFERROR(E134+E137+E143,"0")</f>
        <v>0</v>
      </c>
      <c r="F147" s="53" t="str">
        <f t="shared" si="91"/>
        <v>0</v>
      </c>
      <c r="G147" s="53" t="str">
        <f t="shared" si="91"/>
        <v>0</v>
      </c>
      <c r="H147" s="53" t="str">
        <f t="shared" si="91"/>
        <v>0</v>
      </c>
      <c r="I147" s="53" t="str">
        <f t="shared" si="91"/>
        <v>0</v>
      </c>
      <c r="J147" s="53" t="str">
        <f t="shared" si="91"/>
        <v>0</v>
      </c>
      <c r="K147" s="53" t="str">
        <f t="shared" si="91"/>
        <v>0</v>
      </c>
    </row>
    <row r="148" spans="3:11" ht="15" hidden="1" customHeight="1">
      <c r="C148" s="7" t="s">
        <v>86</v>
      </c>
      <c r="D148" s="67" t="e">
        <f>+D147+D124</f>
        <v>#VALUE!</v>
      </c>
      <c r="E148" s="67" t="e">
        <f t="shared" ref="E148:K148" si="92">+E147+E124</f>
        <v>#VALUE!</v>
      </c>
      <c r="F148" s="67" t="e">
        <f t="shared" si="92"/>
        <v>#VALUE!</v>
      </c>
      <c r="G148" s="67" t="e">
        <f t="shared" si="92"/>
        <v>#VALUE!</v>
      </c>
      <c r="H148" s="67">
        <f t="shared" si="92"/>
        <v>21350</v>
      </c>
      <c r="I148" s="67">
        <f t="shared" si="92"/>
        <v>25220</v>
      </c>
      <c r="J148" s="67">
        <f t="shared" si="92"/>
        <v>53710</v>
      </c>
      <c r="K148" s="67">
        <f t="shared" si="92"/>
        <v>67430</v>
      </c>
    </row>
    <row r="149" spans="3:11" ht="15" hidden="1" customHeight="1">
      <c r="C149" s="7" t="s">
        <v>65</v>
      </c>
      <c r="D149" s="65" t="e">
        <f>IF(D148&lt;10000,CEILING(D148,50),IF(D148&gt;=10000,CEILING(D148,500)))</f>
        <v>#VALUE!</v>
      </c>
      <c r="E149" s="65" t="e">
        <f t="shared" ref="E149:K149" si="93">IF(E148&lt;10000,CEILING(E148,50),IF(E148&gt;=10000,CEILING(E148,500)))</f>
        <v>#VALUE!</v>
      </c>
      <c r="F149" s="65" t="e">
        <f t="shared" si="93"/>
        <v>#VALUE!</v>
      </c>
      <c r="G149" s="65" t="e">
        <f t="shared" si="93"/>
        <v>#VALUE!</v>
      </c>
      <c r="H149" s="65">
        <f t="shared" si="93"/>
        <v>21500</v>
      </c>
      <c r="I149" s="65">
        <f t="shared" si="93"/>
        <v>25500</v>
      </c>
      <c r="J149" s="65">
        <f t="shared" si="93"/>
        <v>54000</v>
      </c>
      <c r="K149" s="65">
        <f t="shared" si="93"/>
        <v>67500</v>
      </c>
    </row>
    <row r="150" spans="3:11" ht="15" hidden="1" customHeight="1">
      <c r="D150" s="29"/>
      <c r="E150" s="29"/>
      <c r="F150" s="29"/>
      <c r="G150" s="29"/>
      <c r="H150" s="29"/>
    </row>
    <row r="151" spans="3:11" ht="15" hidden="1" customHeight="1">
      <c r="D151" s="29"/>
      <c r="E151" s="29"/>
      <c r="F151" s="29"/>
      <c r="G151" s="29"/>
      <c r="H151" s="29"/>
    </row>
    <row r="152" spans="3:11" ht="15" hidden="1" customHeight="1">
      <c r="D152" s="29"/>
      <c r="E152" s="29"/>
      <c r="F152" s="29"/>
      <c r="G152" s="29"/>
      <c r="H152" s="29"/>
    </row>
    <row r="153" spans="3:11" ht="15" hidden="1" customHeight="1">
      <c r="D153" s="29"/>
      <c r="E153" s="29"/>
      <c r="F153" s="29"/>
      <c r="G153" s="29"/>
      <c r="H153" s="29"/>
    </row>
    <row r="154" spans="3:11" ht="15" hidden="1" customHeight="1">
      <c r="D154" s="29"/>
      <c r="E154" s="29"/>
      <c r="F154" s="29"/>
      <c r="G154" s="29"/>
      <c r="H154" s="29"/>
    </row>
    <row r="155" spans="3:11" ht="15" hidden="1" customHeight="1">
      <c r="C155" s="7" t="s">
        <v>87</v>
      </c>
      <c r="I155" s="7"/>
      <c r="J155" s="7"/>
      <c r="K155" s="7"/>
    </row>
    <row r="156" spans="3:11" ht="15" hidden="1" customHeight="1">
      <c r="C156" s="7" t="s">
        <v>88</v>
      </c>
      <c r="D156" s="29" t="str">
        <f t="shared" ref="D156:K156" si="94">IF(D8&lt;=2,"1",IF(D8&gt;2,"2",))</f>
        <v>1</v>
      </c>
      <c r="E156" s="29" t="str">
        <f t="shared" si="94"/>
        <v>2</v>
      </c>
      <c r="F156" s="29" t="str">
        <f t="shared" si="94"/>
        <v>2</v>
      </c>
      <c r="G156" s="29" t="str">
        <f t="shared" si="94"/>
        <v>2</v>
      </c>
      <c r="H156" s="29" t="str">
        <f t="shared" si="94"/>
        <v>1</v>
      </c>
      <c r="I156" s="29" t="str">
        <f t="shared" si="94"/>
        <v>2</v>
      </c>
      <c r="J156" s="29" t="str">
        <f t="shared" si="94"/>
        <v>2</v>
      </c>
      <c r="K156" s="29" t="str">
        <f t="shared" si="94"/>
        <v>2</v>
      </c>
    </row>
    <row r="157" spans="3:11" ht="15" hidden="1" customHeight="1">
      <c r="C157" s="7" t="s">
        <v>89</v>
      </c>
      <c r="D157" s="29" t="str">
        <f t="shared" ref="D157:K157" si="95">IF(D9&lt;11,"1","2")</f>
        <v>1</v>
      </c>
      <c r="E157" s="29" t="str">
        <f t="shared" si="95"/>
        <v>1</v>
      </c>
      <c r="F157" s="29" t="str">
        <f t="shared" si="95"/>
        <v>2</v>
      </c>
      <c r="G157" s="29" t="str">
        <f t="shared" si="95"/>
        <v>2</v>
      </c>
      <c r="H157" s="29" t="str">
        <f t="shared" si="95"/>
        <v>1</v>
      </c>
      <c r="I157" s="29" t="str">
        <f t="shared" si="95"/>
        <v>1</v>
      </c>
      <c r="J157" s="29" t="str">
        <f t="shared" si="95"/>
        <v>2</v>
      </c>
      <c r="K157" s="29" t="str">
        <f t="shared" si="95"/>
        <v>2</v>
      </c>
    </row>
    <row r="158" spans="3:11" ht="15" hidden="1" customHeight="1">
      <c r="C158" s="7" t="s">
        <v>90</v>
      </c>
      <c r="D158" s="29" t="str">
        <f t="shared" ref="D158:K158" si="96">IF(D7=$D$183,"1",IF(D7=$D$184,"2"))</f>
        <v>1</v>
      </c>
      <c r="E158" s="29" t="str">
        <f t="shared" si="96"/>
        <v>1</v>
      </c>
      <c r="F158" s="29" t="str">
        <f t="shared" si="96"/>
        <v>1</v>
      </c>
      <c r="G158" s="29" t="str">
        <f t="shared" si="96"/>
        <v>2</v>
      </c>
      <c r="H158" s="29" t="str">
        <f t="shared" si="96"/>
        <v>1</v>
      </c>
      <c r="I158" s="29" t="str">
        <f t="shared" si="96"/>
        <v>1</v>
      </c>
      <c r="J158" s="29" t="str">
        <f t="shared" si="96"/>
        <v>1</v>
      </c>
      <c r="K158" s="29" t="str">
        <f t="shared" si="96"/>
        <v>2</v>
      </c>
    </row>
    <row r="159" spans="3:11" ht="15" hidden="1" customHeight="1">
      <c r="C159" s="7" t="s">
        <v>91</v>
      </c>
      <c r="D159" s="29">
        <f>VALUE(CONCATENATE(D156,D157,D158))</f>
        <v>111</v>
      </c>
      <c r="E159" s="29">
        <f t="shared" ref="E159:K159" si="97">VALUE(CONCATENATE(E156,E157,E158))</f>
        <v>211</v>
      </c>
      <c r="F159" s="29">
        <f t="shared" si="97"/>
        <v>221</v>
      </c>
      <c r="G159" s="29">
        <f t="shared" si="97"/>
        <v>222</v>
      </c>
      <c r="H159" s="29">
        <f t="shared" si="97"/>
        <v>111</v>
      </c>
      <c r="I159" s="29">
        <f t="shared" si="97"/>
        <v>211</v>
      </c>
      <c r="J159" s="29">
        <f t="shared" si="97"/>
        <v>221</v>
      </c>
      <c r="K159" s="29">
        <f t="shared" si="97"/>
        <v>222</v>
      </c>
    </row>
    <row r="160" spans="3:11" ht="15" hidden="1" customHeight="1">
      <c r="D160" s="29"/>
    </row>
    <row r="161" spans="3:11" ht="15" hidden="1" customHeight="1">
      <c r="C161" s="7" t="s">
        <v>92</v>
      </c>
    </row>
    <row r="162" spans="3:11" ht="15" hidden="1" customHeight="1">
      <c r="C162" s="68">
        <v>111</v>
      </c>
      <c r="D162" s="69" t="s">
        <v>93</v>
      </c>
      <c r="E162" s="70">
        <v>1</v>
      </c>
    </row>
    <row r="163" spans="3:11" ht="15" hidden="1" customHeight="1">
      <c r="C163" s="68">
        <v>112</v>
      </c>
      <c r="D163" s="69" t="s">
        <v>94</v>
      </c>
      <c r="E163" s="70">
        <v>4</v>
      </c>
    </row>
    <row r="164" spans="3:11" ht="15" hidden="1" customHeight="1">
      <c r="C164" s="68">
        <v>121</v>
      </c>
      <c r="D164" s="69" t="s">
        <v>95</v>
      </c>
      <c r="E164" s="70">
        <v>3</v>
      </c>
    </row>
    <row r="165" spans="3:11" ht="15" hidden="1" customHeight="1">
      <c r="C165" s="68">
        <v>122</v>
      </c>
      <c r="D165" s="69" t="s">
        <v>94</v>
      </c>
      <c r="E165" s="70">
        <v>4</v>
      </c>
    </row>
    <row r="166" spans="3:11" ht="15" hidden="1" customHeight="1">
      <c r="C166" s="68">
        <v>211</v>
      </c>
      <c r="D166" s="69" t="s">
        <v>96</v>
      </c>
      <c r="E166" s="70">
        <v>2</v>
      </c>
    </row>
    <row r="167" spans="3:11" ht="15" hidden="1" customHeight="1">
      <c r="C167" s="68">
        <v>212</v>
      </c>
      <c r="D167" s="69" t="s">
        <v>94</v>
      </c>
      <c r="E167" s="70">
        <v>4</v>
      </c>
    </row>
    <row r="168" spans="3:11" ht="15" hidden="1" customHeight="1">
      <c r="C168" s="68">
        <v>221</v>
      </c>
      <c r="D168" s="69" t="s">
        <v>95</v>
      </c>
      <c r="E168" s="70">
        <v>3</v>
      </c>
    </row>
    <row r="169" spans="3:11" ht="15" hidden="1" customHeight="1">
      <c r="C169" s="68">
        <v>222</v>
      </c>
      <c r="D169" s="69" t="s">
        <v>94</v>
      </c>
      <c r="E169" s="70">
        <v>4</v>
      </c>
    </row>
    <row r="170" spans="3:11" ht="15" hidden="1" customHeight="1"/>
    <row r="171" spans="3:11" ht="15" hidden="1" customHeight="1"/>
    <row r="172" spans="3:11" ht="15" hidden="1" customHeight="1">
      <c r="C172" s="7" t="s">
        <v>97</v>
      </c>
      <c r="D172" s="7">
        <f t="shared" ref="D172:K172" si="98">VLOOKUP(D6,$C$1074:$E$1120,3,FALSE)</f>
        <v>2</v>
      </c>
      <c r="E172" s="7">
        <f t="shared" si="98"/>
        <v>6</v>
      </c>
      <c r="F172" s="7">
        <f t="shared" si="98"/>
        <v>6</v>
      </c>
      <c r="G172" s="7">
        <f t="shared" si="98"/>
        <v>6</v>
      </c>
      <c r="H172" s="7">
        <f t="shared" si="98"/>
        <v>6</v>
      </c>
      <c r="I172" s="7">
        <f t="shared" si="98"/>
        <v>6</v>
      </c>
      <c r="J172" s="7">
        <f t="shared" si="98"/>
        <v>6</v>
      </c>
      <c r="K172" s="7">
        <f t="shared" si="98"/>
        <v>6</v>
      </c>
    </row>
    <row r="173" spans="3:11" ht="15" hidden="1" customHeight="1">
      <c r="C173" s="7" t="s">
        <v>98</v>
      </c>
      <c r="D173" s="7">
        <f t="shared" ref="D173:K173" si="99">VLOOKUP(D159,$C$162:$E$169,3)</f>
        <v>1</v>
      </c>
      <c r="E173" s="7">
        <f t="shared" si="99"/>
        <v>2</v>
      </c>
      <c r="F173" s="7">
        <f t="shared" si="99"/>
        <v>3</v>
      </c>
      <c r="G173" s="7">
        <f t="shared" si="99"/>
        <v>4</v>
      </c>
      <c r="H173" s="7">
        <f t="shared" si="99"/>
        <v>1</v>
      </c>
      <c r="I173" s="7">
        <f t="shared" si="99"/>
        <v>2</v>
      </c>
      <c r="J173" s="7">
        <f t="shared" si="99"/>
        <v>3</v>
      </c>
      <c r="K173" s="7">
        <f t="shared" si="99"/>
        <v>4</v>
      </c>
    </row>
    <row r="174" spans="3:11" ht="15" hidden="1" customHeight="1">
      <c r="C174" s="7" t="s">
        <v>99</v>
      </c>
      <c r="D174" s="7">
        <f>VALUE(CONCATENATE(D172,D173))</f>
        <v>21</v>
      </c>
      <c r="E174" s="7">
        <f t="shared" ref="E174:K174" si="100">VALUE(CONCATENATE(E172,E173))</f>
        <v>62</v>
      </c>
      <c r="F174" s="7">
        <f t="shared" si="100"/>
        <v>63</v>
      </c>
      <c r="G174" s="7">
        <f t="shared" si="100"/>
        <v>64</v>
      </c>
      <c r="H174" s="7">
        <f t="shared" si="100"/>
        <v>61</v>
      </c>
      <c r="I174" s="7">
        <f t="shared" si="100"/>
        <v>62</v>
      </c>
      <c r="J174" s="7">
        <f t="shared" si="100"/>
        <v>63</v>
      </c>
      <c r="K174" s="7">
        <f t="shared" si="100"/>
        <v>64</v>
      </c>
    </row>
    <row r="175" spans="3:11" ht="15" hidden="1" customHeight="1">
      <c r="C175" s="7" t="s">
        <v>100</v>
      </c>
      <c r="D175" s="7">
        <f t="shared" ref="D175:K175" si="101">VLOOKUP(D6,$C$1074:$F$1120,4,FALSE)</f>
        <v>1</v>
      </c>
      <c r="E175" s="7">
        <f t="shared" si="101"/>
        <v>1</v>
      </c>
      <c r="F175" s="7">
        <f t="shared" si="101"/>
        <v>1</v>
      </c>
      <c r="G175" s="7">
        <f t="shared" si="101"/>
        <v>1</v>
      </c>
      <c r="H175" s="7">
        <f t="shared" si="101"/>
        <v>1</v>
      </c>
      <c r="I175" s="7">
        <f t="shared" si="101"/>
        <v>1</v>
      </c>
      <c r="J175" s="7">
        <f t="shared" si="101"/>
        <v>1</v>
      </c>
      <c r="K175" s="7">
        <f t="shared" si="101"/>
        <v>1</v>
      </c>
    </row>
    <row r="176" spans="3:11" ht="15" hidden="1" customHeight="1"/>
    <row r="177" spans="3:11" ht="15" hidden="1" customHeight="1"/>
    <row r="178" spans="3:11" ht="15" hidden="1" customHeight="1"/>
    <row r="179" spans="3:11" ht="15" hidden="1" customHeight="1"/>
    <row r="180" spans="3:11" ht="15" hidden="1" customHeight="1"/>
    <row r="181" spans="3:11" ht="15" hidden="1" customHeight="1"/>
    <row r="182" spans="3:11" ht="15" hidden="1" customHeight="1">
      <c r="C182" s="7" t="s">
        <v>101</v>
      </c>
    </row>
    <row r="183" spans="3:11" ht="15" hidden="1" customHeight="1">
      <c r="C183" s="7" t="s">
        <v>102</v>
      </c>
      <c r="D183" s="7" t="s">
        <v>22</v>
      </c>
    </row>
    <row r="184" spans="3:11" ht="15" hidden="1" customHeight="1">
      <c r="D184" s="7" t="s">
        <v>94</v>
      </c>
    </row>
    <row r="185" spans="3:11" ht="15" hidden="1" customHeight="1">
      <c r="C185" s="7" t="s">
        <v>103</v>
      </c>
      <c r="D185" s="71" t="s">
        <v>104</v>
      </c>
      <c r="E185" s="72" t="s">
        <v>105</v>
      </c>
      <c r="F185" s="73" t="s">
        <v>106</v>
      </c>
      <c r="G185" s="71" t="s">
        <v>107</v>
      </c>
      <c r="I185" s="29" t="s">
        <v>108</v>
      </c>
      <c r="J185" s="29" t="s">
        <v>109</v>
      </c>
      <c r="K185" s="29" t="s">
        <v>110</v>
      </c>
    </row>
    <row r="186" spans="3:11" ht="15" hidden="1" customHeight="1">
      <c r="C186" s="7">
        <v>111</v>
      </c>
      <c r="D186" s="74" t="s">
        <v>111</v>
      </c>
      <c r="E186" s="75">
        <v>12450</v>
      </c>
      <c r="F186" s="26">
        <v>3050</v>
      </c>
      <c r="G186" s="26">
        <v>7610</v>
      </c>
      <c r="I186" s="29">
        <v>1</v>
      </c>
      <c r="J186" s="29">
        <v>1</v>
      </c>
      <c r="K186" s="76">
        <v>1</v>
      </c>
    </row>
    <row r="187" spans="3:11" ht="15" hidden="1" customHeight="1">
      <c r="C187" s="7">
        <v>112</v>
      </c>
      <c r="D187" s="74" t="s">
        <v>112</v>
      </c>
      <c r="E187" s="75">
        <v>13980</v>
      </c>
      <c r="F187" s="26">
        <v>3050</v>
      </c>
      <c r="G187" s="26">
        <v>7610</v>
      </c>
      <c r="I187" s="29">
        <v>1</v>
      </c>
      <c r="J187" s="29">
        <v>1</v>
      </c>
      <c r="K187" s="76">
        <v>2</v>
      </c>
    </row>
    <row r="188" spans="3:11" ht="15" hidden="1" customHeight="1">
      <c r="C188" s="7">
        <v>113</v>
      </c>
      <c r="D188" s="74" t="s">
        <v>113</v>
      </c>
      <c r="E188" s="75">
        <v>15510</v>
      </c>
      <c r="F188" s="26">
        <v>3050</v>
      </c>
      <c r="G188" s="26">
        <v>7610</v>
      </c>
      <c r="I188" s="29">
        <v>1</v>
      </c>
      <c r="J188" s="29">
        <v>1</v>
      </c>
      <c r="K188" s="76">
        <v>3</v>
      </c>
    </row>
    <row r="189" spans="3:11" ht="15" hidden="1" customHeight="1">
      <c r="C189" s="7">
        <v>114</v>
      </c>
      <c r="D189" s="74" t="s">
        <v>114</v>
      </c>
      <c r="E189" s="75">
        <v>17050</v>
      </c>
      <c r="F189" s="26">
        <v>3050</v>
      </c>
      <c r="G189" s="26">
        <v>7610</v>
      </c>
      <c r="I189" s="29">
        <v>1</v>
      </c>
      <c r="J189" s="29">
        <v>1</v>
      </c>
      <c r="K189" s="76">
        <v>4</v>
      </c>
    </row>
    <row r="190" spans="3:11" ht="15" hidden="1" customHeight="1">
      <c r="C190" s="7">
        <v>115</v>
      </c>
      <c r="D190" s="74" t="s">
        <v>115</v>
      </c>
      <c r="E190" s="75">
        <v>18580</v>
      </c>
      <c r="F190" s="26">
        <v>3050</v>
      </c>
      <c r="G190" s="26">
        <v>7610</v>
      </c>
      <c r="I190" s="29">
        <v>1</v>
      </c>
      <c r="J190" s="29">
        <v>1</v>
      </c>
      <c r="K190" s="76">
        <v>5</v>
      </c>
    </row>
    <row r="191" spans="3:11" ht="15" hidden="1" customHeight="1">
      <c r="C191" s="7">
        <v>116</v>
      </c>
      <c r="D191" s="74" t="s">
        <v>116</v>
      </c>
      <c r="E191" s="75">
        <v>20120</v>
      </c>
      <c r="F191" s="26">
        <v>3050</v>
      </c>
      <c r="G191" s="26">
        <v>7610</v>
      </c>
      <c r="I191" s="29">
        <v>1</v>
      </c>
      <c r="J191" s="29">
        <v>1</v>
      </c>
      <c r="K191" s="76">
        <v>6</v>
      </c>
    </row>
    <row r="192" spans="3:11" ht="15" hidden="1" customHeight="1">
      <c r="C192" s="7">
        <v>117</v>
      </c>
      <c r="D192" s="74" t="s">
        <v>117</v>
      </c>
      <c r="E192" s="75">
        <v>21650</v>
      </c>
      <c r="F192" s="26">
        <v>3050</v>
      </c>
      <c r="G192" s="26">
        <v>7610</v>
      </c>
      <c r="I192" s="29">
        <v>1</v>
      </c>
      <c r="J192" s="29">
        <v>1</v>
      </c>
      <c r="K192" s="76">
        <v>7</v>
      </c>
    </row>
    <row r="193" spans="3:11" ht="15" hidden="1" customHeight="1">
      <c r="C193" s="7">
        <v>118</v>
      </c>
      <c r="D193" s="74" t="s">
        <v>118</v>
      </c>
      <c r="E193" s="75">
        <v>23180</v>
      </c>
      <c r="F193" s="26">
        <v>3050</v>
      </c>
      <c r="G193" s="26">
        <v>7610</v>
      </c>
      <c r="I193" s="29">
        <v>1</v>
      </c>
      <c r="J193" s="29">
        <v>1</v>
      </c>
      <c r="K193" s="76">
        <v>8</v>
      </c>
    </row>
    <row r="194" spans="3:11" ht="15" hidden="1" customHeight="1">
      <c r="C194" s="7">
        <v>119</v>
      </c>
      <c r="D194" s="74" t="s">
        <v>119</v>
      </c>
      <c r="E194" s="75">
        <v>24720</v>
      </c>
      <c r="F194" s="26">
        <v>3050</v>
      </c>
      <c r="G194" s="26">
        <v>7610</v>
      </c>
      <c r="I194" s="29">
        <v>1</v>
      </c>
      <c r="J194" s="29">
        <v>1</v>
      </c>
      <c r="K194" s="76">
        <v>9</v>
      </c>
    </row>
    <row r="195" spans="3:11" ht="15" hidden="1" customHeight="1">
      <c r="C195" s="7">
        <v>1110</v>
      </c>
      <c r="D195" s="74" t="s">
        <v>120</v>
      </c>
      <c r="E195" s="75">
        <v>26250</v>
      </c>
      <c r="F195" s="26">
        <v>3050</v>
      </c>
      <c r="G195" s="26">
        <v>7610</v>
      </c>
      <c r="I195" s="29">
        <v>1</v>
      </c>
      <c r="J195" s="29">
        <v>1</v>
      </c>
      <c r="K195" s="76">
        <v>10</v>
      </c>
    </row>
    <row r="196" spans="3:11" ht="15" hidden="1" customHeight="1">
      <c r="C196" s="7">
        <v>1111</v>
      </c>
      <c r="D196" s="74" t="s">
        <v>121</v>
      </c>
      <c r="E196" s="75">
        <v>27780</v>
      </c>
      <c r="F196" s="26">
        <v>3050</v>
      </c>
      <c r="G196" s="26">
        <v>7610</v>
      </c>
      <c r="I196" s="29">
        <v>1</v>
      </c>
      <c r="J196" s="29">
        <v>1</v>
      </c>
      <c r="K196" s="76">
        <v>11</v>
      </c>
    </row>
    <row r="197" spans="3:11" ht="15" hidden="1" customHeight="1">
      <c r="C197" s="7">
        <v>1112</v>
      </c>
      <c r="D197" s="74" t="s">
        <v>122</v>
      </c>
      <c r="E197" s="75">
        <v>29310</v>
      </c>
      <c r="F197" s="26">
        <v>3050</v>
      </c>
      <c r="G197" s="26">
        <v>7610</v>
      </c>
      <c r="I197" s="29">
        <v>1</v>
      </c>
      <c r="J197" s="29">
        <v>1</v>
      </c>
      <c r="K197" s="76">
        <v>12</v>
      </c>
    </row>
    <row r="198" spans="3:11" ht="15" hidden="1" customHeight="1">
      <c r="C198" s="7">
        <v>1113</v>
      </c>
      <c r="D198" s="74" t="s">
        <v>123</v>
      </c>
      <c r="E198" s="75">
        <v>30840</v>
      </c>
      <c r="F198" s="26">
        <v>3050</v>
      </c>
      <c r="G198" s="26">
        <v>7610</v>
      </c>
      <c r="I198" s="29">
        <v>1</v>
      </c>
      <c r="J198" s="29">
        <v>1</v>
      </c>
      <c r="K198" s="76">
        <v>13</v>
      </c>
    </row>
    <row r="199" spans="3:11" ht="15" hidden="1" customHeight="1">
      <c r="C199" s="7">
        <v>1114</v>
      </c>
      <c r="D199" s="74" t="s">
        <v>124</v>
      </c>
      <c r="E199" s="75">
        <v>32370</v>
      </c>
      <c r="F199" s="26">
        <v>3050</v>
      </c>
      <c r="G199" s="26">
        <v>7610</v>
      </c>
      <c r="I199" s="29">
        <v>1</v>
      </c>
      <c r="J199" s="29">
        <v>1</v>
      </c>
      <c r="K199" s="76">
        <v>14</v>
      </c>
    </row>
    <row r="200" spans="3:11" ht="15" hidden="1" customHeight="1">
      <c r="C200" s="7">
        <v>1115</v>
      </c>
      <c r="D200" s="74" t="s">
        <v>125</v>
      </c>
      <c r="E200" s="75">
        <v>33900</v>
      </c>
      <c r="F200" s="26">
        <v>3050</v>
      </c>
      <c r="G200" s="26">
        <v>7610</v>
      </c>
      <c r="I200" s="29">
        <v>1</v>
      </c>
      <c r="J200" s="29">
        <v>1</v>
      </c>
      <c r="K200" s="76">
        <v>15</v>
      </c>
    </row>
    <row r="201" spans="3:11" ht="15" hidden="1" customHeight="1">
      <c r="C201" s="7">
        <v>1116</v>
      </c>
      <c r="D201" s="74" t="s">
        <v>126</v>
      </c>
      <c r="E201" s="75">
        <v>35430</v>
      </c>
      <c r="F201" s="26">
        <v>3050</v>
      </c>
      <c r="G201" s="26">
        <v>7610</v>
      </c>
      <c r="I201" s="29">
        <v>1</v>
      </c>
      <c r="J201" s="29">
        <v>1</v>
      </c>
      <c r="K201" s="76">
        <v>16</v>
      </c>
    </row>
    <row r="202" spans="3:11" ht="15" hidden="1" customHeight="1">
      <c r="C202" s="7">
        <v>1117</v>
      </c>
      <c r="D202" s="74" t="s">
        <v>127</v>
      </c>
      <c r="E202" s="75">
        <v>36950</v>
      </c>
      <c r="F202" s="26">
        <v>3050</v>
      </c>
      <c r="G202" s="26">
        <v>7610</v>
      </c>
      <c r="I202" s="29">
        <v>1</v>
      </c>
      <c r="J202" s="29">
        <v>1</v>
      </c>
      <c r="K202" s="76">
        <v>17</v>
      </c>
    </row>
    <row r="203" spans="3:11" ht="15" hidden="1" customHeight="1">
      <c r="C203" s="7">
        <v>1118</v>
      </c>
      <c r="D203" s="74" t="s">
        <v>128</v>
      </c>
      <c r="E203" s="75">
        <v>38480</v>
      </c>
      <c r="F203" s="26">
        <v>3050</v>
      </c>
      <c r="G203" s="26">
        <v>7610</v>
      </c>
      <c r="I203" s="29">
        <v>1</v>
      </c>
      <c r="J203" s="29">
        <v>1</v>
      </c>
      <c r="K203" s="76">
        <v>18</v>
      </c>
    </row>
    <row r="204" spans="3:11" ht="15" hidden="1" customHeight="1">
      <c r="C204" s="7">
        <v>1119</v>
      </c>
      <c r="D204" s="74" t="s">
        <v>129</v>
      </c>
      <c r="E204" s="75">
        <v>40010</v>
      </c>
      <c r="F204" s="26">
        <v>3050</v>
      </c>
      <c r="G204" s="26">
        <v>7610</v>
      </c>
      <c r="I204" s="29">
        <v>1</v>
      </c>
      <c r="J204" s="29">
        <v>1</v>
      </c>
      <c r="K204" s="76">
        <v>19</v>
      </c>
    </row>
    <row r="205" spans="3:11" ht="15" hidden="1" customHeight="1">
      <c r="C205" s="7">
        <v>1120</v>
      </c>
      <c r="D205" s="74" t="s">
        <v>130</v>
      </c>
      <c r="E205" s="75">
        <v>41540</v>
      </c>
      <c r="F205" s="26">
        <v>3050</v>
      </c>
      <c r="G205" s="26">
        <v>7610</v>
      </c>
      <c r="I205" s="29">
        <v>1</v>
      </c>
      <c r="J205" s="29">
        <v>1</v>
      </c>
      <c r="K205" s="76">
        <v>20</v>
      </c>
    </row>
    <row r="206" spans="3:11" ht="15" hidden="1" customHeight="1">
      <c r="C206" s="7">
        <v>121</v>
      </c>
      <c r="D206" s="74" t="s">
        <v>111</v>
      </c>
      <c r="E206" s="75">
        <v>14480</v>
      </c>
      <c r="F206" s="75">
        <v>3530</v>
      </c>
      <c r="G206" s="75">
        <v>8810</v>
      </c>
      <c r="I206" s="29">
        <v>1</v>
      </c>
      <c r="J206" s="29">
        <v>2</v>
      </c>
      <c r="K206" s="76">
        <v>1</v>
      </c>
    </row>
    <row r="207" spans="3:11" ht="15" hidden="1" customHeight="1">
      <c r="C207" s="7">
        <v>122</v>
      </c>
      <c r="D207" s="74" t="s">
        <v>112</v>
      </c>
      <c r="E207" s="75">
        <v>16290</v>
      </c>
      <c r="F207" s="75">
        <v>3530</v>
      </c>
      <c r="G207" s="75">
        <v>8810</v>
      </c>
      <c r="I207" s="29">
        <v>1</v>
      </c>
      <c r="J207" s="29">
        <v>2</v>
      </c>
      <c r="K207" s="76">
        <v>2</v>
      </c>
    </row>
    <row r="208" spans="3:11" ht="15" hidden="1" customHeight="1">
      <c r="C208" s="7">
        <v>123</v>
      </c>
      <c r="D208" s="74" t="s">
        <v>113</v>
      </c>
      <c r="E208" s="75">
        <v>18100</v>
      </c>
      <c r="F208" s="75">
        <v>3530</v>
      </c>
      <c r="G208" s="75">
        <v>8810</v>
      </c>
      <c r="I208" s="29">
        <v>1</v>
      </c>
      <c r="J208" s="29">
        <v>2</v>
      </c>
      <c r="K208" s="76">
        <v>3</v>
      </c>
    </row>
    <row r="209" spans="3:11" ht="15" hidden="1" customHeight="1">
      <c r="C209" s="7">
        <v>124</v>
      </c>
      <c r="D209" s="74" t="s">
        <v>114</v>
      </c>
      <c r="E209" s="75">
        <v>19910</v>
      </c>
      <c r="F209" s="75">
        <v>3530</v>
      </c>
      <c r="G209" s="75">
        <v>8810</v>
      </c>
      <c r="I209" s="29">
        <v>1</v>
      </c>
      <c r="J209" s="29">
        <v>2</v>
      </c>
      <c r="K209" s="76">
        <v>4</v>
      </c>
    </row>
    <row r="210" spans="3:11" ht="15" hidden="1" customHeight="1">
      <c r="C210" s="7">
        <v>125</v>
      </c>
      <c r="D210" s="74" t="s">
        <v>115</v>
      </c>
      <c r="E210" s="75">
        <v>21710</v>
      </c>
      <c r="F210" s="75">
        <v>3530</v>
      </c>
      <c r="G210" s="75">
        <v>8810</v>
      </c>
      <c r="I210" s="29">
        <v>1</v>
      </c>
      <c r="J210" s="29">
        <v>2</v>
      </c>
      <c r="K210" s="76">
        <v>5</v>
      </c>
    </row>
    <row r="211" spans="3:11" ht="15" hidden="1" customHeight="1">
      <c r="C211" s="7">
        <v>126</v>
      </c>
      <c r="D211" s="74" t="s">
        <v>116</v>
      </c>
      <c r="E211" s="75">
        <v>23520</v>
      </c>
      <c r="F211" s="75">
        <v>3530</v>
      </c>
      <c r="G211" s="75">
        <v>8810</v>
      </c>
      <c r="I211" s="29">
        <v>1</v>
      </c>
      <c r="J211" s="29">
        <v>2</v>
      </c>
      <c r="K211" s="76">
        <v>6</v>
      </c>
    </row>
    <row r="212" spans="3:11" ht="15" hidden="1" customHeight="1">
      <c r="C212" s="7">
        <v>127</v>
      </c>
      <c r="D212" s="74" t="s">
        <v>117</v>
      </c>
      <c r="E212" s="75">
        <v>25330</v>
      </c>
      <c r="F212" s="75">
        <v>3530</v>
      </c>
      <c r="G212" s="75">
        <v>8810</v>
      </c>
      <c r="I212" s="29">
        <v>1</v>
      </c>
      <c r="J212" s="29">
        <v>2</v>
      </c>
      <c r="K212" s="76">
        <v>7</v>
      </c>
    </row>
    <row r="213" spans="3:11" ht="15" hidden="1" customHeight="1">
      <c r="C213" s="7">
        <v>128</v>
      </c>
      <c r="D213" s="74" t="s">
        <v>118</v>
      </c>
      <c r="E213" s="75">
        <v>27140</v>
      </c>
      <c r="F213" s="75">
        <v>3530</v>
      </c>
      <c r="G213" s="75">
        <v>8810</v>
      </c>
      <c r="I213" s="29">
        <v>1</v>
      </c>
      <c r="J213" s="29">
        <v>2</v>
      </c>
      <c r="K213" s="76">
        <v>8</v>
      </c>
    </row>
    <row r="214" spans="3:11" ht="15" hidden="1" customHeight="1">
      <c r="C214" s="7">
        <v>129</v>
      </c>
      <c r="D214" s="74" t="s">
        <v>119</v>
      </c>
      <c r="E214" s="75">
        <v>28940</v>
      </c>
      <c r="F214" s="75">
        <v>3530</v>
      </c>
      <c r="G214" s="75">
        <v>8810</v>
      </c>
      <c r="I214" s="29">
        <v>1</v>
      </c>
      <c r="J214" s="29">
        <v>2</v>
      </c>
      <c r="K214" s="76">
        <v>9</v>
      </c>
    </row>
    <row r="215" spans="3:11" ht="15" hidden="1" customHeight="1">
      <c r="C215" s="7">
        <v>1210</v>
      </c>
      <c r="D215" s="74" t="s">
        <v>120</v>
      </c>
      <c r="E215" s="75">
        <v>30750</v>
      </c>
      <c r="F215" s="75">
        <v>3530</v>
      </c>
      <c r="G215" s="75">
        <v>8810</v>
      </c>
      <c r="I215" s="29">
        <v>1</v>
      </c>
      <c r="J215" s="29">
        <v>2</v>
      </c>
      <c r="K215" s="76">
        <v>10</v>
      </c>
    </row>
    <row r="216" spans="3:11" ht="15" hidden="1" customHeight="1">
      <c r="C216" s="7">
        <v>1211</v>
      </c>
      <c r="D216" s="74" t="s">
        <v>121</v>
      </c>
      <c r="E216" s="75">
        <v>32530</v>
      </c>
      <c r="F216" s="75">
        <v>3530</v>
      </c>
      <c r="G216" s="75">
        <v>8810</v>
      </c>
      <c r="I216" s="29">
        <v>1</v>
      </c>
      <c r="J216" s="29">
        <v>2</v>
      </c>
      <c r="K216" s="76">
        <v>11</v>
      </c>
    </row>
    <row r="217" spans="3:11" ht="15" hidden="1" customHeight="1">
      <c r="C217" s="7">
        <v>1212</v>
      </c>
      <c r="D217" s="74" t="s">
        <v>122</v>
      </c>
      <c r="E217" s="75">
        <v>34310</v>
      </c>
      <c r="F217" s="75">
        <v>3530</v>
      </c>
      <c r="G217" s="75">
        <v>8810</v>
      </c>
      <c r="I217" s="29">
        <v>1</v>
      </c>
      <c r="J217" s="29">
        <v>2</v>
      </c>
      <c r="K217" s="76">
        <v>12</v>
      </c>
    </row>
    <row r="218" spans="3:11" ht="15" hidden="1" customHeight="1">
      <c r="C218" s="7">
        <v>1213</v>
      </c>
      <c r="D218" s="74" t="s">
        <v>123</v>
      </c>
      <c r="E218" s="75">
        <v>36090</v>
      </c>
      <c r="F218" s="75">
        <v>3530</v>
      </c>
      <c r="G218" s="75">
        <v>8810</v>
      </c>
      <c r="I218" s="29">
        <v>1</v>
      </c>
      <c r="J218" s="29">
        <v>2</v>
      </c>
      <c r="K218" s="76">
        <v>13</v>
      </c>
    </row>
    <row r="219" spans="3:11" ht="15" hidden="1" customHeight="1">
      <c r="C219" s="7">
        <v>1214</v>
      </c>
      <c r="D219" s="74" t="s">
        <v>124</v>
      </c>
      <c r="E219" s="75">
        <v>37870</v>
      </c>
      <c r="F219" s="75">
        <v>3530</v>
      </c>
      <c r="G219" s="75">
        <v>8810</v>
      </c>
      <c r="I219" s="29">
        <v>1</v>
      </c>
      <c r="J219" s="29">
        <v>2</v>
      </c>
      <c r="K219" s="76">
        <v>14</v>
      </c>
    </row>
    <row r="220" spans="3:11" ht="15" hidden="1" customHeight="1">
      <c r="C220" s="7">
        <v>1215</v>
      </c>
      <c r="D220" s="74" t="s">
        <v>125</v>
      </c>
      <c r="E220" s="75">
        <v>39650</v>
      </c>
      <c r="F220" s="75">
        <v>3530</v>
      </c>
      <c r="G220" s="75">
        <v>8810</v>
      </c>
      <c r="I220" s="29">
        <v>1</v>
      </c>
      <c r="J220" s="29">
        <v>2</v>
      </c>
      <c r="K220" s="76">
        <v>15</v>
      </c>
    </row>
    <row r="221" spans="3:11" ht="15" hidden="1" customHeight="1">
      <c r="C221" s="7">
        <v>1216</v>
      </c>
      <c r="D221" s="74" t="s">
        <v>126</v>
      </c>
      <c r="E221" s="75">
        <v>41430</v>
      </c>
      <c r="F221" s="75">
        <v>3530</v>
      </c>
      <c r="G221" s="75">
        <v>8810</v>
      </c>
      <c r="I221" s="29">
        <v>1</v>
      </c>
      <c r="J221" s="29">
        <v>2</v>
      </c>
      <c r="K221" s="76">
        <v>16</v>
      </c>
    </row>
    <row r="222" spans="3:11" ht="15" hidden="1" customHeight="1">
      <c r="C222" s="7">
        <v>1217</v>
      </c>
      <c r="D222" s="74" t="s">
        <v>127</v>
      </c>
      <c r="E222" s="75">
        <v>43210</v>
      </c>
      <c r="F222" s="75">
        <v>3530</v>
      </c>
      <c r="G222" s="75">
        <v>8810</v>
      </c>
      <c r="I222" s="29">
        <v>1</v>
      </c>
      <c r="J222" s="29">
        <v>2</v>
      </c>
      <c r="K222" s="76">
        <v>17</v>
      </c>
    </row>
    <row r="223" spans="3:11" ht="15" hidden="1" customHeight="1">
      <c r="C223" s="7">
        <v>1218</v>
      </c>
      <c r="D223" s="74" t="s">
        <v>128</v>
      </c>
      <c r="E223" s="75">
        <v>44990</v>
      </c>
      <c r="F223" s="75">
        <v>3530</v>
      </c>
      <c r="G223" s="75">
        <v>8810</v>
      </c>
      <c r="I223" s="29">
        <v>1</v>
      </c>
      <c r="J223" s="29">
        <v>2</v>
      </c>
      <c r="K223" s="76">
        <v>18</v>
      </c>
    </row>
    <row r="224" spans="3:11" ht="15" hidden="1" customHeight="1">
      <c r="C224" s="7">
        <v>1219</v>
      </c>
      <c r="D224" s="74" t="s">
        <v>129</v>
      </c>
      <c r="E224" s="75">
        <v>46770</v>
      </c>
      <c r="F224" s="75">
        <v>3530</v>
      </c>
      <c r="G224" s="75">
        <v>8810</v>
      </c>
      <c r="I224" s="29">
        <v>1</v>
      </c>
      <c r="J224" s="29">
        <v>2</v>
      </c>
      <c r="K224" s="76">
        <v>19</v>
      </c>
    </row>
    <row r="225" spans="3:11" ht="15" hidden="1" customHeight="1">
      <c r="C225" s="7">
        <v>1220</v>
      </c>
      <c r="D225" s="74" t="s">
        <v>130</v>
      </c>
      <c r="E225" s="75">
        <v>48540</v>
      </c>
      <c r="F225" s="75">
        <v>3530</v>
      </c>
      <c r="G225" s="75">
        <v>8810</v>
      </c>
      <c r="I225" s="29">
        <v>1</v>
      </c>
      <c r="J225" s="29">
        <v>2</v>
      </c>
      <c r="K225" s="76">
        <v>20</v>
      </c>
    </row>
    <row r="226" spans="3:11" ht="15" hidden="1" customHeight="1">
      <c r="C226" s="7">
        <v>131</v>
      </c>
      <c r="D226" s="74" t="s">
        <v>111</v>
      </c>
      <c r="E226" s="75">
        <v>18610</v>
      </c>
      <c r="F226" s="75">
        <v>4700</v>
      </c>
      <c r="G226" s="75">
        <v>11740</v>
      </c>
      <c r="I226" s="29">
        <v>1</v>
      </c>
      <c r="J226" s="29">
        <v>3</v>
      </c>
      <c r="K226" s="76">
        <v>1</v>
      </c>
    </row>
    <row r="227" spans="3:11" ht="15" hidden="1" customHeight="1">
      <c r="C227" s="7">
        <v>132</v>
      </c>
      <c r="D227" s="74" t="s">
        <v>112</v>
      </c>
      <c r="E227" s="75">
        <v>21080</v>
      </c>
      <c r="F227" s="75">
        <v>4700</v>
      </c>
      <c r="G227" s="75">
        <v>11740</v>
      </c>
      <c r="I227" s="29">
        <v>1</v>
      </c>
      <c r="J227" s="29">
        <v>3</v>
      </c>
      <c r="K227" s="76">
        <v>2</v>
      </c>
    </row>
    <row r="228" spans="3:11" ht="15" hidden="1" customHeight="1">
      <c r="C228" s="7">
        <v>133</v>
      </c>
      <c r="D228" s="74" t="s">
        <v>113</v>
      </c>
      <c r="E228" s="75">
        <v>23550</v>
      </c>
      <c r="F228" s="75">
        <v>4700</v>
      </c>
      <c r="G228" s="75">
        <v>11740</v>
      </c>
      <c r="I228" s="29">
        <v>1</v>
      </c>
      <c r="J228" s="29">
        <v>3</v>
      </c>
      <c r="K228" s="76">
        <v>3</v>
      </c>
    </row>
    <row r="229" spans="3:11" ht="15" hidden="1" customHeight="1">
      <c r="C229" s="7">
        <v>134</v>
      </c>
      <c r="D229" s="74" t="s">
        <v>114</v>
      </c>
      <c r="E229" s="75">
        <v>26010</v>
      </c>
      <c r="F229" s="75">
        <v>4700</v>
      </c>
      <c r="G229" s="75">
        <v>11740</v>
      </c>
      <c r="I229" s="29">
        <v>1</v>
      </c>
      <c r="J229" s="29">
        <v>3</v>
      </c>
      <c r="K229" s="76">
        <v>4</v>
      </c>
    </row>
    <row r="230" spans="3:11" ht="15" hidden="1" customHeight="1">
      <c r="C230" s="7">
        <v>135</v>
      </c>
      <c r="D230" s="74" t="s">
        <v>115</v>
      </c>
      <c r="E230" s="75">
        <v>28480</v>
      </c>
      <c r="F230" s="75">
        <v>4700</v>
      </c>
      <c r="G230" s="75">
        <v>11740</v>
      </c>
      <c r="I230" s="29">
        <v>1</v>
      </c>
      <c r="J230" s="29">
        <v>3</v>
      </c>
      <c r="K230" s="76">
        <v>5</v>
      </c>
    </row>
    <row r="231" spans="3:11" ht="15" hidden="1" customHeight="1">
      <c r="C231" s="7">
        <v>136</v>
      </c>
      <c r="D231" s="74" t="s">
        <v>116</v>
      </c>
      <c r="E231" s="75">
        <v>30940</v>
      </c>
      <c r="F231" s="75">
        <v>4700</v>
      </c>
      <c r="G231" s="75">
        <v>11740</v>
      </c>
      <c r="I231" s="29">
        <v>1</v>
      </c>
      <c r="J231" s="29">
        <v>3</v>
      </c>
      <c r="K231" s="76">
        <v>6</v>
      </c>
    </row>
    <row r="232" spans="3:11" ht="15" hidden="1" customHeight="1">
      <c r="C232" s="7">
        <v>137</v>
      </c>
      <c r="D232" s="74" t="s">
        <v>117</v>
      </c>
      <c r="E232" s="75">
        <v>33410</v>
      </c>
      <c r="F232" s="75">
        <v>4700</v>
      </c>
      <c r="G232" s="75">
        <v>11740</v>
      </c>
      <c r="I232" s="29">
        <v>1</v>
      </c>
      <c r="J232" s="29">
        <v>3</v>
      </c>
      <c r="K232" s="76">
        <v>7</v>
      </c>
    </row>
    <row r="233" spans="3:11" ht="15" hidden="1" customHeight="1">
      <c r="C233" s="7">
        <v>138</v>
      </c>
      <c r="D233" s="74" t="s">
        <v>118</v>
      </c>
      <c r="E233" s="75">
        <v>35870</v>
      </c>
      <c r="F233" s="75">
        <v>4700</v>
      </c>
      <c r="G233" s="75">
        <v>11740</v>
      </c>
      <c r="I233" s="29">
        <v>1</v>
      </c>
      <c r="J233" s="29">
        <v>3</v>
      </c>
      <c r="K233" s="76">
        <v>8</v>
      </c>
    </row>
    <row r="234" spans="3:11" ht="15" hidden="1" customHeight="1">
      <c r="C234" s="7">
        <v>139</v>
      </c>
      <c r="D234" s="74" t="s">
        <v>119</v>
      </c>
      <c r="E234" s="75">
        <v>38340</v>
      </c>
      <c r="F234" s="75">
        <v>4700</v>
      </c>
      <c r="G234" s="75">
        <v>11740</v>
      </c>
      <c r="I234" s="29">
        <v>1</v>
      </c>
      <c r="J234" s="29">
        <v>3</v>
      </c>
      <c r="K234" s="76">
        <v>9</v>
      </c>
    </row>
    <row r="235" spans="3:11" ht="15" hidden="1" customHeight="1">
      <c r="C235" s="7">
        <v>1310</v>
      </c>
      <c r="D235" s="74" t="s">
        <v>120</v>
      </c>
      <c r="E235" s="75">
        <v>40800</v>
      </c>
      <c r="F235" s="75">
        <v>4700</v>
      </c>
      <c r="G235" s="75">
        <v>11740</v>
      </c>
      <c r="I235" s="29">
        <v>1</v>
      </c>
      <c r="J235" s="29">
        <v>3</v>
      </c>
      <c r="K235" s="76">
        <v>10</v>
      </c>
    </row>
    <row r="236" spans="3:11" ht="15" hidden="1" customHeight="1">
      <c r="C236" s="7">
        <v>1311</v>
      </c>
      <c r="D236" s="74" t="s">
        <v>121</v>
      </c>
      <c r="E236" s="75">
        <v>43190</v>
      </c>
      <c r="F236" s="75">
        <v>4700</v>
      </c>
      <c r="G236" s="75">
        <v>11740</v>
      </c>
      <c r="I236" s="29">
        <v>1</v>
      </c>
      <c r="J236" s="29">
        <v>3</v>
      </c>
      <c r="K236" s="76">
        <v>11</v>
      </c>
    </row>
    <row r="237" spans="3:11" ht="15" hidden="1" customHeight="1">
      <c r="C237" s="7">
        <v>1312</v>
      </c>
      <c r="D237" s="74" t="s">
        <v>122</v>
      </c>
      <c r="E237" s="75">
        <v>45570</v>
      </c>
      <c r="F237" s="75">
        <v>4700</v>
      </c>
      <c r="G237" s="75">
        <v>11740</v>
      </c>
      <c r="I237" s="29">
        <v>1</v>
      </c>
      <c r="J237" s="29">
        <v>3</v>
      </c>
      <c r="K237" s="76">
        <v>12</v>
      </c>
    </row>
    <row r="238" spans="3:11" ht="15" hidden="1" customHeight="1">
      <c r="C238" s="7">
        <v>1313</v>
      </c>
      <c r="D238" s="74" t="s">
        <v>123</v>
      </c>
      <c r="E238" s="75">
        <v>47960</v>
      </c>
      <c r="F238" s="75">
        <v>4700</v>
      </c>
      <c r="G238" s="75">
        <v>11740</v>
      </c>
      <c r="I238" s="29">
        <v>1</v>
      </c>
      <c r="J238" s="29">
        <v>3</v>
      </c>
      <c r="K238" s="76">
        <v>13</v>
      </c>
    </row>
    <row r="239" spans="3:11" ht="15" hidden="1" customHeight="1">
      <c r="C239" s="7">
        <v>1314</v>
      </c>
      <c r="D239" s="74" t="s">
        <v>124</v>
      </c>
      <c r="E239" s="75">
        <v>50350</v>
      </c>
      <c r="F239" s="75">
        <v>4700</v>
      </c>
      <c r="G239" s="75">
        <v>11740</v>
      </c>
      <c r="I239" s="29">
        <v>1</v>
      </c>
      <c r="J239" s="29">
        <v>3</v>
      </c>
      <c r="K239" s="76">
        <v>14</v>
      </c>
    </row>
    <row r="240" spans="3:11" ht="15" hidden="1" customHeight="1">
      <c r="C240" s="7">
        <v>1315</v>
      </c>
      <c r="D240" s="74" t="s">
        <v>125</v>
      </c>
      <c r="E240" s="75">
        <v>52730</v>
      </c>
      <c r="F240" s="75">
        <v>4700</v>
      </c>
      <c r="G240" s="75">
        <v>11740</v>
      </c>
      <c r="I240" s="29">
        <v>1</v>
      </c>
      <c r="J240" s="29">
        <v>3</v>
      </c>
      <c r="K240" s="76">
        <v>15</v>
      </c>
    </row>
    <row r="241" spans="3:11" ht="15" hidden="1" customHeight="1">
      <c r="C241" s="7">
        <v>1316</v>
      </c>
      <c r="D241" s="74" t="s">
        <v>126</v>
      </c>
      <c r="E241" s="75">
        <v>55120</v>
      </c>
      <c r="F241" s="75">
        <v>4700</v>
      </c>
      <c r="G241" s="75">
        <v>11740</v>
      </c>
      <c r="I241" s="29">
        <v>1</v>
      </c>
      <c r="J241" s="29">
        <v>3</v>
      </c>
      <c r="K241" s="76">
        <v>16</v>
      </c>
    </row>
    <row r="242" spans="3:11" ht="15" hidden="1" customHeight="1">
      <c r="C242" s="7">
        <v>1317</v>
      </c>
      <c r="D242" s="74" t="s">
        <v>127</v>
      </c>
      <c r="E242" s="75">
        <v>57500</v>
      </c>
      <c r="F242" s="75">
        <v>4700</v>
      </c>
      <c r="G242" s="75">
        <v>11740</v>
      </c>
      <c r="I242" s="29">
        <v>1</v>
      </c>
      <c r="J242" s="29">
        <v>3</v>
      </c>
      <c r="K242" s="76">
        <v>17</v>
      </c>
    </row>
    <row r="243" spans="3:11" ht="15" hidden="1" customHeight="1">
      <c r="C243" s="7">
        <v>1318</v>
      </c>
      <c r="D243" s="74" t="s">
        <v>128</v>
      </c>
      <c r="E243" s="75">
        <v>59890</v>
      </c>
      <c r="F243" s="75">
        <v>4700</v>
      </c>
      <c r="G243" s="75">
        <v>11740</v>
      </c>
      <c r="I243" s="29">
        <v>1</v>
      </c>
      <c r="J243" s="29">
        <v>3</v>
      </c>
      <c r="K243" s="76">
        <v>18</v>
      </c>
    </row>
    <row r="244" spans="3:11" ht="15" hidden="1" customHeight="1">
      <c r="C244" s="7">
        <v>1319</v>
      </c>
      <c r="D244" s="74" t="s">
        <v>129</v>
      </c>
      <c r="E244" s="75">
        <v>62270</v>
      </c>
      <c r="F244" s="75">
        <v>4700</v>
      </c>
      <c r="G244" s="75">
        <v>11740</v>
      </c>
      <c r="I244" s="29">
        <v>1</v>
      </c>
      <c r="J244" s="29">
        <v>3</v>
      </c>
      <c r="K244" s="76">
        <v>19</v>
      </c>
    </row>
    <row r="245" spans="3:11" ht="15" hidden="1" customHeight="1">
      <c r="C245" s="7">
        <v>1320</v>
      </c>
      <c r="D245" s="74" t="s">
        <v>130</v>
      </c>
      <c r="E245" s="75">
        <v>64660</v>
      </c>
      <c r="F245" s="75">
        <v>4700</v>
      </c>
      <c r="G245" s="75">
        <v>11740</v>
      </c>
      <c r="I245" s="29">
        <v>1</v>
      </c>
      <c r="J245" s="29">
        <v>3</v>
      </c>
      <c r="K245" s="76">
        <v>20</v>
      </c>
    </row>
    <row r="246" spans="3:11" ht="15" hidden="1" customHeight="1">
      <c r="C246" s="7">
        <v>141</v>
      </c>
      <c r="D246" s="74" t="s">
        <v>111</v>
      </c>
      <c r="E246" s="75">
        <v>23280</v>
      </c>
      <c r="F246" s="26">
        <v>6110</v>
      </c>
      <c r="G246" s="26">
        <v>15270</v>
      </c>
      <c r="I246" s="29">
        <v>1</v>
      </c>
      <c r="J246" s="29">
        <v>4</v>
      </c>
      <c r="K246" s="76">
        <v>1</v>
      </c>
    </row>
    <row r="247" spans="3:11" ht="15" hidden="1" customHeight="1">
      <c r="C247" s="7">
        <v>142</v>
      </c>
      <c r="D247" s="74" t="s">
        <v>112</v>
      </c>
      <c r="E247" s="75">
        <v>26500</v>
      </c>
      <c r="F247" s="26">
        <v>6110</v>
      </c>
      <c r="G247" s="26">
        <v>15270</v>
      </c>
      <c r="I247" s="29">
        <v>1</v>
      </c>
      <c r="J247" s="29">
        <v>4</v>
      </c>
      <c r="K247" s="76">
        <v>2</v>
      </c>
    </row>
    <row r="248" spans="3:11" ht="15" hidden="1" customHeight="1">
      <c r="C248" s="7">
        <v>143</v>
      </c>
      <c r="D248" s="74" t="s">
        <v>113</v>
      </c>
      <c r="E248" s="75">
        <v>29710</v>
      </c>
      <c r="F248" s="26">
        <v>6110</v>
      </c>
      <c r="G248" s="26">
        <v>15270</v>
      </c>
      <c r="I248" s="29">
        <v>1</v>
      </c>
      <c r="J248" s="29">
        <v>4</v>
      </c>
      <c r="K248" s="76">
        <v>3</v>
      </c>
    </row>
    <row r="249" spans="3:11" ht="15" hidden="1" customHeight="1">
      <c r="C249" s="7">
        <v>144</v>
      </c>
      <c r="D249" s="74" t="s">
        <v>114</v>
      </c>
      <c r="E249" s="75">
        <v>32930</v>
      </c>
      <c r="F249" s="26">
        <v>6110</v>
      </c>
      <c r="G249" s="26">
        <v>15270</v>
      </c>
      <c r="I249" s="29">
        <v>1</v>
      </c>
      <c r="J249" s="29">
        <v>4</v>
      </c>
      <c r="K249" s="76">
        <v>4</v>
      </c>
    </row>
    <row r="250" spans="3:11" ht="15" hidden="1" customHeight="1">
      <c r="C250" s="7">
        <v>145</v>
      </c>
      <c r="D250" s="74" t="s">
        <v>115</v>
      </c>
      <c r="E250" s="75">
        <v>36150</v>
      </c>
      <c r="F250" s="26">
        <v>6110</v>
      </c>
      <c r="G250" s="26">
        <v>15270</v>
      </c>
      <c r="I250" s="29">
        <v>1</v>
      </c>
      <c r="J250" s="29">
        <v>4</v>
      </c>
      <c r="K250" s="76">
        <v>5</v>
      </c>
    </row>
    <row r="251" spans="3:11" ht="15" hidden="1" customHeight="1">
      <c r="C251" s="7">
        <v>146</v>
      </c>
      <c r="D251" s="74" t="s">
        <v>116</v>
      </c>
      <c r="E251" s="75">
        <v>39370</v>
      </c>
      <c r="F251" s="26">
        <v>6110</v>
      </c>
      <c r="G251" s="26">
        <v>15270</v>
      </c>
      <c r="I251" s="29">
        <v>1</v>
      </c>
      <c r="J251" s="29">
        <v>4</v>
      </c>
      <c r="K251" s="76">
        <v>6</v>
      </c>
    </row>
    <row r="252" spans="3:11" ht="15" hidden="1" customHeight="1">
      <c r="C252" s="7">
        <v>147</v>
      </c>
      <c r="D252" s="74" t="s">
        <v>117</v>
      </c>
      <c r="E252" s="75">
        <v>42580</v>
      </c>
      <c r="F252" s="26">
        <v>6110</v>
      </c>
      <c r="G252" s="26">
        <v>15270</v>
      </c>
      <c r="I252" s="29">
        <v>1</v>
      </c>
      <c r="J252" s="29">
        <v>4</v>
      </c>
      <c r="K252" s="76">
        <v>7</v>
      </c>
    </row>
    <row r="253" spans="3:11" ht="15" hidden="1" customHeight="1">
      <c r="C253" s="7">
        <v>148</v>
      </c>
      <c r="D253" s="74" t="s">
        <v>118</v>
      </c>
      <c r="E253" s="75">
        <v>45800</v>
      </c>
      <c r="F253" s="26">
        <v>6110</v>
      </c>
      <c r="G253" s="26">
        <v>15270</v>
      </c>
      <c r="I253" s="29">
        <v>1</v>
      </c>
      <c r="J253" s="29">
        <v>4</v>
      </c>
      <c r="K253" s="76">
        <v>8</v>
      </c>
    </row>
    <row r="254" spans="3:11" ht="15" hidden="1" customHeight="1">
      <c r="C254" s="7">
        <v>149</v>
      </c>
      <c r="D254" s="74" t="s">
        <v>119</v>
      </c>
      <c r="E254" s="75">
        <v>49020</v>
      </c>
      <c r="F254" s="26">
        <v>6110</v>
      </c>
      <c r="G254" s="26">
        <v>15270</v>
      </c>
      <c r="I254" s="29">
        <v>1</v>
      </c>
      <c r="J254" s="29">
        <v>4</v>
      </c>
      <c r="K254" s="76">
        <v>9</v>
      </c>
    </row>
    <row r="255" spans="3:11" ht="15" hidden="1" customHeight="1">
      <c r="C255" s="7">
        <v>1410</v>
      </c>
      <c r="D255" s="74" t="s">
        <v>120</v>
      </c>
      <c r="E255" s="75">
        <v>52240</v>
      </c>
      <c r="F255" s="26">
        <v>6110</v>
      </c>
      <c r="G255" s="26">
        <v>15270</v>
      </c>
      <c r="I255" s="29">
        <v>1</v>
      </c>
      <c r="J255" s="29">
        <v>4</v>
      </c>
      <c r="K255" s="76">
        <v>10</v>
      </c>
    </row>
    <row r="256" spans="3:11" ht="15" hidden="1" customHeight="1">
      <c r="C256" s="7">
        <v>1411</v>
      </c>
      <c r="D256" s="74" t="s">
        <v>121</v>
      </c>
      <c r="E256" s="75">
        <v>55340</v>
      </c>
      <c r="F256" s="26">
        <v>6110</v>
      </c>
      <c r="G256" s="26">
        <v>15270</v>
      </c>
      <c r="I256" s="29">
        <v>1</v>
      </c>
      <c r="J256" s="29">
        <v>4</v>
      </c>
      <c r="K256" s="76">
        <v>11</v>
      </c>
    </row>
    <row r="257" spans="3:11" ht="15" hidden="1" customHeight="1">
      <c r="C257" s="7">
        <v>1412</v>
      </c>
      <c r="D257" s="74" t="s">
        <v>122</v>
      </c>
      <c r="E257" s="75">
        <v>58440</v>
      </c>
      <c r="F257" s="26">
        <v>6110</v>
      </c>
      <c r="G257" s="26">
        <v>15270</v>
      </c>
      <c r="I257" s="29">
        <v>1</v>
      </c>
      <c r="J257" s="29">
        <v>4</v>
      </c>
      <c r="K257" s="76">
        <v>12</v>
      </c>
    </row>
    <row r="258" spans="3:11" ht="15" hidden="1" customHeight="1">
      <c r="C258" s="7">
        <v>1413</v>
      </c>
      <c r="D258" s="74" t="s">
        <v>123</v>
      </c>
      <c r="E258" s="75">
        <v>61550</v>
      </c>
      <c r="F258" s="26">
        <v>6110</v>
      </c>
      <c r="G258" s="26">
        <v>15270</v>
      </c>
      <c r="I258" s="29">
        <v>1</v>
      </c>
      <c r="J258" s="29">
        <v>4</v>
      </c>
      <c r="K258" s="76">
        <v>13</v>
      </c>
    </row>
    <row r="259" spans="3:11" ht="15" hidden="1" customHeight="1">
      <c r="C259" s="7">
        <v>1414</v>
      </c>
      <c r="D259" s="74" t="s">
        <v>124</v>
      </c>
      <c r="E259" s="75">
        <v>64650</v>
      </c>
      <c r="F259" s="26">
        <v>6110</v>
      </c>
      <c r="G259" s="26">
        <v>15270</v>
      </c>
      <c r="I259" s="29">
        <v>1</v>
      </c>
      <c r="J259" s="29">
        <v>4</v>
      </c>
      <c r="K259" s="76">
        <v>14</v>
      </c>
    </row>
    <row r="260" spans="3:11" ht="15" hidden="1" customHeight="1">
      <c r="C260" s="7">
        <v>1415</v>
      </c>
      <c r="D260" s="74" t="s">
        <v>125</v>
      </c>
      <c r="E260" s="75">
        <v>67760</v>
      </c>
      <c r="F260" s="26">
        <v>6110</v>
      </c>
      <c r="G260" s="26">
        <v>15270</v>
      </c>
      <c r="I260" s="29">
        <v>1</v>
      </c>
      <c r="J260" s="29">
        <v>4</v>
      </c>
      <c r="K260" s="76">
        <v>15</v>
      </c>
    </row>
    <row r="261" spans="3:11" ht="15" hidden="1" customHeight="1">
      <c r="C261" s="7">
        <v>1416</v>
      </c>
      <c r="D261" s="74" t="s">
        <v>126</v>
      </c>
      <c r="E261" s="75">
        <v>70860</v>
      </c>
      <c r="F261" s="26">
        <v>6110</v>
      </c>
      <c r="G261" s="26">
        <v>15270</v>
      </c>
      <c r="I261" s="29">
        <v>1</v>
      </c>
      <c r="J261" s="29">
        <v>4</v>
      </c>
      <c r="K261" s="76">
        <v>16</v>
      </c>
    </row>
    <row r="262" spans="3:11" ht="15" hidden="1" customHeight="1">
      <c r="C262" s="7">
        <v>1417</v>
      </c>
      <c r="D262" s="74" t="s">
        <v>127</v>
      </c>
      <c r="E262" s="75">
        <v>73970</v>
      </c>
      <c r="F262" s="26">
        <v>6110</v>
      </c>
      <c r="G262" s="26">
        <v>15270</v>
      </c>
      <c r="I262" s="29">
        <v>1</v>
      </c>
      <c r="J262" s="29">
        <v>4</v>
      </c>
      <c r="K262" s="76">
        <v>17</v>
      </c>
    </row>
    <row r="263" spans="3:11" ht="15" hidden="1" customHeight="1">
      <c r="C263" s="7">
        <v>1418</v>
      </c>
      <c r="D263" s="74" t="s">
        <v>128</v>
      </c>
      <c r="E263" s="75">
        <v>77070</v>
      </c>
      <c r="F263" s="26">
        <v>6110</v>
      </c>
      <c r="G263" s="26">
        <v>15270</v>
      </c>
      <c r="I263" s="29">
        <v>1</v>
      </c>
      <c r="J263" s="29">
        <v>4</v>
      </c>
      <c r="K263" s="76">
        <v>18</v>
      </c>
    </row>
    <row r="264" spans="3:11" ht="15" hidden="1" customHeight="1">
      <c r="C264" s="7">
        <v>1419</v>
      </c>
      <c r="D264" s="74" t="s">
        <v>129</v>
      </c>
      <c r="E264" s="75">
        <v>80170</v>
      </c>
      <c r="F264" s="26">
        <v>6110</v>
      </c>
      <c r="G264" s="26">
        <v>15270</v>
      </c>
      <c r="I264" s="29">
        <v>1</v>
      </c>
      <c r="J264" s="29">
        <v>4</v>
      </c>
      <c r="K264" s="76">
        <v>19</v>
      </c>
    </row>
    <row r="265" spans="3:11" ht="15" hidden="1" customHeight="1">
      <c r="C265" s="7">
        <v>1420</v>
      </c>
      <c r="D265" s="74" t="s">
        <v>130</v>
      </c>
      <c r="E265" s="75">
        <v>83280</v>
      </c>
      <c r="F265" s="26">
        <v>6110</v>
      </c>
      <c r="G265" s="26">
        <v>15270</v>
      </c>
      <c r="I265" s="29">
        <v>1</v>
      </c>
      <c r="J265" s="29">
        <v>4</v>
      </c>
      <c r="K265" s="76">
        <v>20</v>
      </c>
    </row>
    <row r="266" spans="3:11" ht="15" hidden="1" customHeight="1">
      <c r="C266" s="7">
        <v>211</v>
      </c>
      <c r="D266" s="26" t="s">
        <v>111</v>
      </c>
      <c r="E266" s="26">
        <v>11980</v>
      </c>
      <c r="F266" s="26">
        <v>2960</v>
      </c>
      <c r="G266" s="26">
        <v>7410</v>
      </c>
      <c r="I266" s="29">
        <v>2</v>
      </c>
      <c r="J266" s="29">
        <v>1</v>
      </c>
      <c r="K266" s="76">
        <v>1</v>
      </c>
    </row>
    <row r="267" spans="3:11" ht="15" hidden="1" customHeight="1">
      <c r="C267" s="7">
        <v>212</v>
      </c>
      <c r="D267" s="26" t="s">
        <v>112</v>
      </c>
      <c r="E267" s="26">
        <v>13470</v>
      </c>
      <c r="F267" s="26">
        <v>2960</v>
      </c>
      <c r="G267" s="26">
        <v>7410</v>
      </c>
      <c r="I267" s="29">
        <v>2</v>
      </c>
      <c r="J267" s="29">
        <v>1</v>
      </c>
      <c r="K267" s="76">
        <v>2</v>
      </c>
    </row>
    <row r="268" spans="3:11" ht="15" hidden="1" customHeight="1">
      <c r="C268" s="7">
        <v>213</v>
      </c>
      <c r="D268" s="26" t="s">
        <v>113</v>
      </c>
      <c r="E268" s="26">
        <v>14960</v>
      </c>
      <c r="F268" s="26">
        <v>2960</v>
      </c>
      <c r="G268" s="26">
        <v>7410</v>
      </c>
      <c r="I268" s="29">
        <v>2</v>
      </c>
      <c r="J268" s="29">
        <v>1</v>
      </c>
      <c r="K268" s="76">
        <v>3</v>
      </c>
    </row>
    <row r="269" spans="3:11" ht="15" hidden="1" customHeight="1">
      <c r="C269" s="7">
        <v>214</v>
      </c>
      <c r="D269" s="26" t="s">
        <v>114</v>
      </c>
      <c r="E269" s="26">
        <v>16460</v>
      </c>
      <c r="F269" s="26">
        <v>2960</v>
      </c>
      <c r="G269" s="26">
        <v>7410</v>
      </c>
      <c r="I269" s="29">
        <v>2</v>
      </c>
      <c r="J269" s="29">
        <v>1</v>
      </c>
      <c r="K269" s="76">
        <v>4</v>
      </c>
    </row>
    <row r="270" spans="3:11" ht="15" hidden="1" customHeight="1">
      <c r="C270" s="7">
        <v>215</v>
      </c>
      <c r="D270" s="26" t="s">
        <v>115</v>
      </c>
      <c r="E270" s="26">
        <v>17950</v>
      </c>
      <c r="F270" s="26">
        <v>2960</v>
      </c>
      <c r="G270" s="26">
        <v>7410</v>
      </c>
      <c r="I270" s="29">
        <v>2</v>
      </c>
      <c r="J270" s="29">
        <v>1</v>
      </c>
      <c r="K270" s="76">
        <v>5</v>
      </c>
    </row>
    <row r="271" spans="3:11" ht="15" hidden="1" customHeight="1">
      <c r="C271" s="7">
        <v>216</v>
      </c>
      <c r="D271" s="26" t="s">
        <v>116</v>
      </c>
      <c r="E271" s="26">
        <v>19450</v>
      </c>
      <c r="F271" s="26">
        <v>2960</v>
      </c>
      <c r="G271" s="26">
        <v>7410</v>
      </c>
      <c r="I271" s="29">
        <v>2</v>
      </c>
      <c r="J271" s="29">
        <v>1</v>
      </c>
      <c r="K271" s="76">
        <v>6</v>
      </c>
    </row>
    <row r="272" spans="3:11" ht="15" hidden="1" customHeight="1">
      <c r="C272" s="7">
        <v>217</v>
      </c>
      <c r="D272" s="26" t="s">
        <v>117</v>
      </c>
      <c r="E272" s="26">
        <v>20940</v>
      </c>
      <c r="F272" s="26">
        <v>2960</v>
      </c>
      <c r="G272" s="26">
        <v>7410</v>
      </c>
      <c r="I272" s="29">
        <v>2</v>
      </c>
      <c r="J272" s="29">
        <v>1</v>
      </c>
      <c r="K272" s="76">
        <v>7</v>
      </c>
    </row>
    <row r="273" spans="3:11" ht="15" hidden="1" customHeight="1">
      <c r="C273" s="7">
        <v>218</v>
      </c>
      <c r="D273" s="26" t="s">
        <v>118</v>
      </c>
      <c r="E273" s="26">
        <v>22430</v>
      </c>
      <c r="F273" s="26">
        <v>2960</v>
      </c>
      <c r="G273" s="26">
        <v>7410</v>
      </c>
      <c r="I273" s="29">
        <v>2</v>
      </c>
      <c r="J273" s="29">
        <v>1</v>
      </c>
      <c r="K273" s="76">
        <v>8</v>
      </c>
    </row>
    <row r="274" spans="3:11" ht="15" hidden="1" customHeight="1">
      <c r="C274" s="7">
        <v>219</v>
      </c>
      <c r="D274" s="26" t="s">
        <v>119</v>
      </c>
      <c r="E274" s="26">
        <v>23930</v>
      </c>
      <c r="F274" s="26">
        <v>2960</v>
      </c>
      <c r="G274" s="26">
        <v>7410</v>
      </c>
      <c r="I274" s="29">
        <v>2</v>
      </c>
      <c r="J274" s="29">
        <v>1</v>
      </c>
      <c r="K274" s="76">
        <v>9</v>
      </c>
    </row>
    <row r="275" spans="3:11" ht="15" hidden="1" customHeight="1">
      <c r="C275" s="7">
        <v>2110</v>
      </c>
      <c r="D275" s="26" t="s">
        <v>120</v>
      </c>
      <c r="E275" s="26">
        <v>25420</v>
      </c>
      <c r="F275" s="26">
        <v>2960</v>
      </c>
      <c r="G275" s="26">
        <v>7410</v>
      </c>
      <c r="I275" s="29">
        <v>2</v>
      </c>
      <c r="J275" s="29">
        <v>1</v>
      </c>
      <c r="K275" s="76">
        <v>10</v>
      </c>
    </row>
    <row r="276" spans="3:11" ht="15" hidden="1" customHeight="1">
      <c r="C276" s="7">
        <v>2111</v>
      </c>
      <c r="D276" s="26" t="s">
        <v>121</v>
      </c>
      <c r="E276" s="26">
        <v>26910</v>
      </c>
      <c r="F276" s="26">
        <v>2960</v>
      </c>
      <c r="G276" s="26">
        <v>7410</v>
      </c>
      <c r="I276" s="29">
        <v>2</v>
      </c>
      <c r="J276" s="29">
        <v>1</v>
      </c>
      <c r="K276" s="76">
        <v>11</v>
      </c>
    </row>
    <row r="277" spans="3:11" ht="15" hidden="1" customHeight="1">
      <c r="C277" s="7">
        <v>2112</v>
      </c>
      <c r="D277" s="26" t="s">
        <v>122</v>
      </c>
      <c r="E277" s="26">
        <v>28400</v>
      </c>
      <c r="F277" s="26">
        <v>2960</v>
      </c>
      <c r="G277" s="26">
        <v>7410</v>
      </c>
      <c r="I277" s="29">
        <v>2</v>
      </c>
      <c r="J277" s="29">
        <v>1</v>
      </c>
      <c r="K277" s="76">
        <v>12</v>
      </c>
    </row>
    <row r="278" spans="3:11" ht="15" hidden="1" customHeight="1">
      <c r="C278" s="7">
        <v>2113</v>
      </c>
      <c r="D278" s="26" t="s">
        <v>123</v>
      </c>
      <c r="E278" s="26">
        <v>29880</v>
      </c>
      <c r="F278" s="26">
        <v>2960</v>
      </c>
      <c r="G278" s="26">
        <v>7410</v>
      </c>
      <c r="I278" s="29">
        <v>2</v>
      </c>
      <c r="J278" s="29">
        <v>1</v>
      </c>
      <c r="K278" s="76">
        <v>13</v>
      </c>
    </row>
    <row r="279" spans="3:11" ht="15" hidden="1" customHeight="1">
      <c r="C279" s="7">
        <v>2114</v>
      </c>
      <c r="D279" s="26" t="s">
        <v>124</v>
      </c>
      <c r="E279" s="26">
        <v>31370</v>
      </c>
      <c r="F279" s="26">
        <v>2960</v>
      </c>
      <c r="G279" s="26">
        <v>7410</v>
      </c>
      <c r="I279" s="29">
        <v>2</v>
      </c>
      <c r="J279" s="29">
        <v>1</v>
      </c>
      <c r="K279" s="76">
        <v>14</v>
      </c>
    </row>
    <row r="280" spans="3:11" ht="15" hidden="1" customHeight="1">
      <c r="C280" s="7">
        <v>2115</v>
      </c>
      <c r="D280" s="26" t="s">
        <v>125</v>
      </c>
      <c r="E280" s="26">
        <v>32860</v>
      </c>
      <c r="F280" s="26">
        <v>2960</v>
      </c>
      <c r="G280" s="26">
        <v>7410</v>
      </c>
      <c r="I280" s="29">
        <v>2</v>
      </c>
      <c r="J280" s="29">
        <v>1</v>
      </c>
      <c r="K280" s="76">
        <v>15</v>
      </c>
    </row>
    <row r="281" spans="3:11" ht="15" hidden="1" customHeight="1">
      <c r="C281" s="7">
        <v>2116</v>
      </c>
      <c r="D281" s="26" t="s">
        <v>126</v>
      </c>
      <c r="E281" s="26">
        <v>34350</v>
      </c>
      <c r="F281" s="26">
        <v>2960</v>
      </c>
      <c r="G281" s="26">
        <v>7410</v>
      </c>
      <c r="I281" s="29">
        <v>2</v>
      </c>
      <c r="J281" s="29">
        <v>1</v>
      </c>
      <c r="K281" s="76">
        <v>16</v>
      </c>
    </row>
    <row r="282" spans="3:11" ht="15" hidden="1" customHeight="1">
      <c r="C282" s="7">
        <v>2117</v>
      </c>
      <c r="D282" s="26" t="s">
        <v>127</v>
      </c>
      <c r="E282" s="26">
        <v>35840</v>
      </c>
      <c r="F282" s="26">
        <v>2960</v>
      </c>
      <c r="G282" s="26">
        <v>7410</v>
      </c>
      <c r="I282" s="29">
        <v>2</v>
      </c>
      <c r="J282" s="29">
        <v>1</v>
      </c>
      <c r="K282" s="76">
        <v>17</v>
      </c>
    </row>
    <row r="283" spans="3:11" ht="15" hidden="1" customHeight="1">
      <c r="C283" s="7">
        <v>2118</v>
      </c>
      <c r="D283" s="26" t="s">
        <v>128</v>
      </c>
      <c r="E283" s="26">
        <v>37320</v>
      </c>
      <c r="F283" s="26">
        <v>2960</v>
      </c>
      <c r="G283" s="26">
        <v>7410</v>
      </c>
      <c r="I283" s="29">
        <v>2</v>
      </c>
      <c r="J283" s="29">
        <v>1</v>
      </c>
      <c r="K283" s="76">
        <v>18</v>
      </c>
    </row>
    <row r="284" spans="3:11" ht="15" hidden="1" customHeight="1">
      <c r="C284" s="7">
        <v>2119</v>
      </c>
      <c r="D284" s="26" t="s">
        <v>129</v>
      </c>
      <c r="E284" s="26">
        <v>38810</v>
      </c>
      <c r="F284" s="26">
        <v>2960</v>
      </c>
      <c r="G284" s="26">
        <v>7410</v>
      </c>
      <c r="I284" s="29">
        <v>2</v>
      </c>
      <c r="J284" s="29">
        <v>1</v>
      </c>
      <c r="K284" s="76">
        <v>19</v>
      </c>
    </row>
    <row r="285" spans="3:11" ht="15" hidden="1" customHeight="1">
      <c r="C285" s="7">
        <v>2120</v>
      </c>
      <c r="D285" s="26" t="s">
        <v>130</v>
      </c>
      <c r="E285" s="26">
        <v>40300</v>
      </c>
      <c r="F285" s="26">
        <v>2960</v>
      </c>
      <c r="G285" s="26">
        <v>7410</v>
      </c>
      <c r="I285" s="29">
        <v>2</v>
      </c>
      <c r="J285" s="29">
        <v>1</v>
      </c>
      <c r="K285" s="76">
        <v>20</v>
      </c>
    </row>
    <row r="286" spans="3:11" ht="15" hidden="1" customHeight="1">
      <c r="C286" s="7">
        <v>221</v>
      </c>
      <c r="D286" s="26" t="s">
        <v>111</v>
      </c>
      <c r="E286" s="26">
        <v>13970</v>
      </c>
      <c r="F286" s="26">
        <v>3440</v>
      </c>
      <c r="G286" s="26">
        <v>8590</v>
      </c>
      <c r="I286" s="29">
        <v>2</v>
      </c>
      <c r="J286" s="29">
        <v>2</v>
      </c>
      <c r="K286" s="76">
        <v>1</v>
      </c>
    </row>
    <row r="287" spans="3:11" ht="15" hidden="1" customHeight="1">
      <c r="C287" s="7">
        <v>222</v>
      </c>
      <c r="D287" s="26" t="s">
        <v>112</v>
      </c>
      <c r="E287" s="26">
        <v>15740</v>
      </c>
      <c r="F287" s="26">
        <v>3440</v>
      </c>
      <c r="G287" s="26">
        <v>8590</v>
      </c>
      <c r="I287" s="29">
        <v>2</v>
      </c>
      <c r="J287" s="29">
        <v>2</v>
      </c>
      <c r="K287" s="76">
        <v>2</v>
      </c>
    </row>
    <row r="288" spans="3:11" ht="15" hidden="1" customHeight="1">
      <c r="C288" s="7">
        <v>223</v>
      </c>
      <c r="D288" s="26" t="s">
        <v>113</v>
      </c>
      <c r="E288" s="26">
        <v>17500</v>
      </c>
      <c r="F288" s="26">
        <v>3440</v>
      </c>
      <c r="G288" s="26">
        <v>8590</v>
      </c>
      <c r="I288" s="29">
        <v>2</v>
      </c>
      <c r="J288" s="29">
        <v>2</v>
      </c>
      <c r="K288" s="76">
        <v>3</v>
      </c>
    </row>
    <row r="289" spans="3:11" ht="15" hidden="1" customHeight="1">
      <c r="C289" s="7">
        <v>224</v>
      </c>
      <c r="D289" s="26" t="s">
        <v>114</v>
      </c>
      <c r="E289" s="26">
        <v>19270</v>
      </c>
      <c r="F289" s="26">
        <v>3440</v>
      </c>
      <c r="G289" s="26">
        <v>8590</v>
      </c>
      <c r="I289" s="29">
        <v>2</v>
      </c>
      <c r="J289" s="29">
        <v>2</v>
      </c>
      <c r="K289" s="76">
        <v>4</v>
      </c>
    </row>
    <row r="290" spans="3:11" ht="15" hidden="1" customHeight="1">
      <c r="C290" s="7">
        <v>225</v>
      </c>
      <c r="D290" s="26" t="s">
        <v>115</v>
      </c>
      <c r="E290" s="26">
        <v>21030</v>
      </c>
      <c r="F290" s="26">
        <v>3440</v>
      </c>
      <c r="G290" s="26">
        <v>8590</v>
      </c>
      <c r="I290" s="29">
        <v>2</v>
      </c>
      <c r="J290" s="29">
        <v>2</v>
      </c>
      <c r="K290" s="76">
        <v>5</v>
      </c>
    </row>
    <row r="291" spans="3:11" ht="15" hidden="1" customHeight="1">
      <c r="C291" s="7">
        <v>226</v>
      </c>
      <c r="D291" s="26" t="s">
        <v>116</v>
      </c>
      <c r="E291" s="26">
        <v>22800</v>
      </c>
      <c r="F291" s="26">
        <v>3440</v>
      </c>
      <c r="G291" s="26">
        <v>8590</v>
      </c>
      <c r="I291" s="29">
        <v>2</v>
      </c>
      <c r="J291" s="29">
        <v>2</v>
      </c>
      <c r="K291" s="76">
        <v>6</v>
      </c>
    </row>
    <row r="292" spans="3:11" ht="15" hidden="1" customHeight="1">
      <c r="C292" s="7">
        <v>227</v>
      </c>
      <c r="D292" s="26" t="s">
        <v>117</v>
      </c>
      <c r="E292" s="26">
        <v>24560</v>
      </c>
      <c r="F292" s="26">
        <v>3440</v>
      </c>
      <c r="G292" s="26">
        <v>8590</v>
      </c>
      <c r="I292" s="29">
        <v>2</v>
      </c>
      <c r="J292" s="29">
        <v>2</v>
      </c>
      <c r="K292" s="76">
        <v>7</v>
      </c>
    </row>
    <row r="293" spans="3:11" ht="15" hidden="1" customHeight="1">
      <c r="C293" s="7">
        <v>228</v>
      </c>
      <c r="D293" s="26" t="s">
        <v>118</v>
      </c>
      <c r="E293" s="26">
        <v>26330</v>
      </c>
      <c r="F293" s="26">
        <v>3440</v>
      </c>
      <c r="G293" s="26">
        <v>8590</v>
      </c>
      <c r="I293" s="29">
        <v>2</v>
      </c>
      <c r="J293" s="29">
        <v>2</v>
      </c>
      <c r="K293" s="76">
        <v>8</v>
      </c>
    </row>
    <row r="294" spans="3:11" ht="15" hidden="1" customHeight="1">
      <c r="C294" s="7">
        <v>229</v>
      </c>
      <c r="D294" s="26" t="s">
        <v>119</v>
      </c>
      <c r="E294" s="26">
        <v>28090</v>
      </c>
      <c r="F294" s="26">
        <v>3440</v>
      </c>
      <c r="G294" s="26">
        <v>8590</v>
      </c>
      <c r="I294" s="29">
        <v>2</v>
      </c>
      <c r="J294" s="29">
        <v>2</v>
      </c>
      <c r="K294" s="76">
        <v>9</v>
      </c>
    </row>
    <row r="295" spans="3:11" ht="15" hidden="1" customHeight="1">
      <c r="C295" s="7">
        <v>2210</v>
      </c>
      <c r="D295" s="26" t="s">
        <v>120</v>
      </c>
      <c r="E295" s="26">
        <v>29860</v>
      </c>
      <c r="F295" s="26">
        <v>3440</v>
      </c>
      <c r="G295" s="26">
        <v>8590</v>
      </c>
      <c r="I295" s="29">
        <v>2</v>
      </c>
      <c r="J295" s="29">
        <v>2</v>
      </c>
      <c r="K295" s="76">
        <v>10</v>
      </c>
    </row>
    <row r="296" spans="3:11" ht="15" hidden="1" customHeight="1">
      <c r="C296" s="7">
        <v>2211</v>
      </c>
      <c r="D296" s="26" t="s">
        <v>121</v>
      </c>
      <c r="E296" s="26">
        <v>31590</v>
      </c>
      <c r="F296" s="26">
        <v>3440</v>
      </c>
      <c r="G296" s="26">
        <v>8590</v>
      </c>
      <c r="I296" s="29">
        <v>2</v>
      </c>
      <c r="J296" s="29">
        <v>2</v>
      </c>
      <c r="K296" s="76">
        <v>11</v>
      </c>
    </row>
    <row r="297" spans="3:11" ht="15" hidden="1" customHeight="1">
      <c r="C297" s="7">
        <v>2212</v>
      </c>
      <c r="D297" s="26" t="s">
        <v>122</v>
      </c>
      <c r="E297" s="26">
        <v>33330</v>
      </c>
      <c r="F297" s="26">
        <v>3440</v>
      </c>
      <c r="G297" s="26">
        <v>8590</v>
      </c>
      <c r="I297" s="29">
        <v>2</v>
      </c>
      <c r="J297" s="29">
        <v>2</v>
      </c>
      <c r="K297" s="76">
        <v>12</v>
      </c>
    </row>
    <row r="298" spans="3:11" ht="15" hidden="1" customHeight="1">
      <c r="C298" s="7">
        <v>2213</v>
      </c>
      <c r="D298" s="26" t="s">
        <v>123</v>
      </c>
      <c r="E298" s="26">
        <v>35060</v>
      </c>
      <c r="F298" s="26">
        <v>3440</v>
      </c>
      <c r="G298" s="26">
        <v>8590</v>
      </c>
      <c r="I298" s="29">
        <v>2</v>
      </c>
      <c r="J298" s="29">
        <v>2</v>
      </c>
      <c r="K298" s="76">
        <v>13</v>
      </c>
    </row>
    <row r="299" spans="3:11" ht="15" hidden="1" customHeight="1">
      <c r="C299" s="7">
        <v>2214</v>
      </c>
      <c r="D299" s="26" t="s">
        <v>124</v>
      </c>
      <c r="E299" s="26">
        <v>36800</v>
      </c>
      <c r="F299" s="26">
        <v>3440</v>
      </c>
      <c r="G299" s="26">
        <v>8590</v>
      </c>
      <c r="I299" s="29">
        <v>2</v>
      </c>
      <c r="J299" s="29">
        <v>2</v>
      </c>
      <c r="K299" s="76">
        <v>14</v>
      </c>
    </row>
    <row r="300" spans="3:11" ht="15" hidden="1" customHeight="1">
      <c r="C300" s="7">
        <v>2215</v>
      </c>
      <c r="D300" s="26" t="s">
        <v>125</v>
      </c>
      <c r="E300" s="26">
        <v>38530</v>
      </c>
      <c r="F300" s="26">
        <v>3440</v>
      </c>
      <c r="G300" s="26">
        <v>8590</v>
      </c>
      <c r="I300" s="29">
        <v>2</v>
      </c>
      <c r="J300" s="29">
        <v>2</v>
      </c>
      <c r="K300" s="76">
        <v>15</v>
      </c>
    </row>
    <row r="301" spans="3:11" ht="15" hidden="1" customHeight="1">
      <c r="C301" s="7">
        <v>2216</v>
      </c>
      <c r="D301" s="26" t="s">
        <v>126</v>
      </c>
      <c r="E301" s="26">
        <v>40270</v>
      </c>
      <c r="F301" s="26">
        <v>3440</v>
      </c>
      <c r="G301" s="26">
        <v>8590</v>
      </c>
      <c r="I301" s="29">
        <v>2</v>
      </c>
      <c r="J301" s="29">
        <v>2</v>
      </c>
      <c r="K301" s="76">
        <v>16</v>
      </c>
    </row>
    <row r="302" spans="3:11" ht="15" hidden="1" customHeight="1">
      <c r="C302" s="7">
        <v>2217</v>
      </c>
      <c r="D302" s="26" t="s">
        <v>127</v>
      </c>
      <c r="E302" s="26">
        <v>42010</v>
      </c>
      <c r="F302" s="26">
        <v>3440</v>
      </c>
      <c r="G302" s="26">
        <v>8590</v>
      </c>
      <c r="I302" s="29">
        <v>2</v>
      </c>
      <c r="J302" s="29">
        <v>2</v>
      </c>
      <c r="K302" s="76">
        <v>17</v>
      </c>
    </row>
    <row r="303" spans="3:11" ht="15" hidden="1" customHeight="1">
      <c r="C303" s="7">
        <v>2218</v>
      </c>
      <c r="D303" s="26" t="s">
        <v>128</v>
      </c>
      <c r="E303" s="26">
        <v>43740</v>
      </c>
      <c r="F303" s="26">
        <v>3440</v>
      </c>
      <c r="G303" s="26">
        <v>8590</v>
      </c>
      <c r="I303" s="29">
        <v>2</v>
      </c>
      <c r="J303" s="29">
        <v>2</v>
      </c>
      <c r="K303" s="76">
        <v>18</v>
      </c>
    </row>
    <row r="304" spans="3:11" ht="15" hidden="1" customHeight="1">
      <c r="C304" s="7">
        <v>2219</v>
      </c>
      <c r="D304" s="26" t="s">
        <v>129</v>
      </c>
      <c r="E304" s="26">
        <v>45480</v>
      </c>
      <c r="F304" s="26">
        <v>3440</v>
      </c>
      <c r="G304" s="26">
        <v>8590</v>
      </c>
      <c r="I304" s="29">
        <v>2</v>
      </c>
      <c r="J304" s="29">
        <v>2</v>
      </c>
      <c r="K304" s="76">
        <v>19</v>
      </c>
    </row>
    <row r="305" spans="3:11" ht="15" hidden="1" customHeight="1">
      <c r="C305" s="7">
        <v>2220</v>
      </c>
      <c r="D305" s="26" t="s">
        <v>130</v>
      </c>
      <c r="E305" s="26">
        <v>47210</v>
      </c>
      <c r="F305" s="26">
        <v>3440</v>
      </c>
      <c r="G305" s="26">
        <v>8590</v>
      </c>
      <c r="I305" s="29">
        <v>2</v>
      </c>
      <c r="J305" s="29">
        <v>2</v>
      </c>
      <c r="K305" s="76">
        <v>20</v>
      </c>
    </row>
    <row r="306" spans="3:11" ht="15" hidden="1" customHeight="1">
      <c r="C306" s="7">
        <v>231</v>
      </c>
      <c r="D306" s="26" t="s">
        <v>111</v>
      </c>
      <c r="E306" s="26">
        <v>18050</v>
      </c>
      <c r="F306" s="26">
        <v>4600</v>
      </c>
      <c r="G306" s="26">
        <v>11500</v>
      </c>
      <c r="I306" s="29">
        <v>2</v>
      </c>
      <c r="J306" s="29">
        <v>3</v>
      </c>
      <c r="K306" s="76">
        <v>1</v>
      </c>
    </row>
    <row r="307" spans="3:11" ht="15" hidden="1" customHeight="1">
      <c r="C307" s="7">
        <v>232</v>
      </c>
      <c r="D307" s="26" t="s">
        <v>112</v>
      </c>
      <c r="E307" s="26">
        <v>20470</v>
      </c>
      <c r="F307" s="26">
        <v>4600</v>
      </c>
      <c r="G307" s="26">
        <v>11500</v>
      </c>
      <c r="I307" s="29">
        <v>2</v>
      </c>
      <c r="J307" s="29">
        <v>3</v>
      </c>
      <c r="K307" s="76">
        <v>2</v>
      </c>
    </row>
    <row r="308" spans="3:11" ht="15" hidden="1" customHeight="1">
      <c r="C308" s="7">
        <v>233</v>
      </c>
      <c r="D308" s="26" t="s">
        <v>113</v>
      </c>
      <c r="E308" s="26">
        <v>22880</v>
      </c>
      <c r="F308" s="26">
        <v>4600</v>
      </c>
      <c r="G308" s="26">
        <v>11500</v>
      </c>
      <c r="I308" s="29">
        <v>2</v>
      </c>
      <c r="J308" s="29">
        <v>3</v>
      </c>
      <c r="K308" s="76">
        <v>3</v>
      </c>
    </row>
    <row r="309" spans="3:11" ht="15" hidden="1" customHeight="1">
      <c r="C309" s="7">
        <v>234</v>
      </c>
      <c r="D309" s="26" t="s">
        <v>114</v>
      </c>
      <c r="E309" s="26">
        <v>25300</v>
      </c>
      <c r="F309" s="26">
        <v>4600</v>
      </c>
      <c r="G309" s="26">
        <v>11500</v>
      </c>
      <c r="I309" s="29">
        <v>2</v>
      </c>
      <c r="J309" s="29">
        <v>3</v>
      </c>
      <c r="K309" s="76">
        <v>4</v>
      </c>
    </row>
    <row r="310" spans="3:11" ht="15" hidden="1" customHeight="1">
      <c r="C310" s="7">
        <v>235</v>
      </c>
      <c r="D310" s="26" t="s">
        <v>115</v>
      </c>
      <c r="E310" s="26">
        <v>27720</v>
      </c>
      <c r="F310" s="26">
        <v>4600</v>
      </c>
      <c r="G310" s="26">
        <v>11500</v>
      </c>
      <c r="I310" s="29">
        <v>2</v>
      </c>
      <c r="J310" s="29">
        <v>3</v>
      </c>
      <c r="K310" s="76">
        <v>5</v>
      </c>
    </row>
    <row r="311" spans="3:11" ht="15" hidden="1" customHeight="1">
      <c r="C311" s="7">
        <v>236</v>
      </c>
      <c r="D311" s="26" t="s">
        <v>116</v>
      </c>
      <c r="E311" s="26">
        <v>30130</v>
      </c>
      <c r="F311" s="26">
        <v>4600</v>
      </c>
      <c r="G311" s="26">
        <v>11500</v>
      </c>
      <c r="I311" s="29">
        <v>2</v>
      </c>
      <c r="J311" s="29">
        <v>3</v>
      </c>
      <c r="K311" s="76">
        <v>6</v>
      </c>
    </row>
    <row r="312" spans="3:11" ht="15" hidden="1" customHeight="1">
      <c r="C312" s="7">
        <v>237</v>
      </c>
      <c r="D312" s="26" t="s">
        <v>117</v>
      </c>
      <c r="E312" s="26">
        <v>32550</v>
      </c>
      <c r="F312" s="26">
        <v>4600</v>
      </c>
      <c r="G312" s="26">
        <v>11500</v>
      </c>
      <c r="I312" s="29">
        <v>2</v>
      </c>
      <c r="J312" s="29">
        <v>3</v>
      </c>
      <c r="K312" s="76">
        <v>7</v>
      </c>
    </row>
    <row r="313" spans="3:11" ht="15" hidden="1" customHeight="1">
      <c r="C313" s="7">
        <v>238</v>
      </c>
      <c r="D313" s="26" t="s">
        <v>118</v>
      </c>
      <c r="E313" s="26">
        <v>34970</v>
      </c>
      <c r="F313" s="26">
        <v>4600</v>
      </c>
      <c r="G313" s="26">
        <v>11500</v>
      </c>
      <c r="I313" s="29">
        <v>2</v>
      </c>
      <c r="J313" s="29">
        <v>3</v>
      </c>
      <c r="K313" s="76">
        <v>8</v>
      </c>
    </row>
    <row r="314" spans="3:11" ht="15" hidden="1" customHeight="1">
      <c r="C314" s="7">
        <v>239</v>
      </c>
      <c r="D314" s="26" t="s">
        <v>119</v>
      </c>
      <c r="E314" s="26">
        <v>37390</v>
      </c>
      <c r="F314" s="26">
        <v>4600</v>
      </c>
      <c r="G314" s="26">
        <v>11500</v>
      </c>
      <c r="I314" s="29">
        <v>2</v>
      </c>
      <c r="J314" s="29">
        <v>3</v>
      </c>
      <c r="K314" s="76">
        <v>9</v>
      </c>
    </row>
    <row r="315" spans="3:11" ht="15" hidden="1" customHeight="1">
      <c r="C315" s="7">
        <v>2310</v>
      </c>
      <c r="D315" s="26" t="s">
        <v>120</v>
      </c>
      <c r="E315" s="26">
        <v>39800</v>
      </c>
      <c r="F315" s="26">
        <v>4600</v>
      </c>
      <c r="G315" s="26">
        <v>11500</v>
      </c>
      <c r="I315" s="29">
        <v>2</v>
      </c>
      <c r="J315" s="29">
        <v>3</v>
      </c>
      <c r="K315" s="76">
        <v>10</v>
      </c>
    </row>
    <row r="316" spans="3:11" ht="15" hidden="1" customHeight="1">
      <c r="C316" s="7">
        <v>2311</v>
      </c>
      <c r="D316" s="26" t="s">
        <v>121</v>
      </c>
      <c r="E316" s="26">
        <v>42140</v>
      </c>
      <c r="F316" s="26">
        <v>4600</v>
      </c>
      <c r="G316" s="26">
        <v>11500</v>
      </c>
      <c r="I316" s="29">
        <v>2</v>
      </c>
      <c r="J316" s="29">
        <v>3</v>
      </c>
      <c r="K316" s="76">
        <v>11</v>
      </c>
    </row>
    <row r="317" spans="3:11" ht="15" hidden="1" customHeight="1">
      <c r="C317" s="7">
        <v>2312</v>
      </c>
      <c r="D317" s="26" t="s">
        <v>122</v>
      </c>
      <c r="E317" s="26">
        <v>44480</v>
      </c>
      <c r="F317" s="26">
        <v>4600</v>
      </c>
      <c r="G317" s="26">
        <v>11500</v>
      </c>
      <c r="I317" s="29">
        <v>2</v>
      </c>
      <c r="J317" s="29">
        <v>3</v>
      </c>
      <c r="K317" s="76">
        <v>12</v>
      </c>
    </row>
    <row r="318" spans="3:11" ht="15" hidden="1" customHeight="1">
      <c r="C318" s="7">
        <v>2313</v>
      </c>
      <c r="D318" s="26" t="s">
        <v>123</v>
      </c>
      <c r="E318" s="26">
        <v>46810</v>
      </c>
      <c r="F318" s="26">
        <v>4600</v>
      </c>
      <c r="G318" s="26">
        <v>11500</v>
      </c>
      <c r="I318" s="29">
        <v>2</v>
      </c>
      <c r="J318" s="29">
        <v>3</v>
      </c>
      <c r="K318" s="76">
        <v>13</v>
      </c>
    </row>
    <row r="319" spans="3:11" ht="15" hidden="1" customHeight="1">
      <c r="C319" s="7">
        <v>2314</v>
      </c>
      <c r="D319" s="26" t="s">
        <v>124</v>
      </c>
      <c r="E319" s="26">
        <v>49150</v>
      </c>
      <c r="F319" s="26">
        <v>4600</v>
      </c>
      <c r="G319" s="26">
        <v>11500</v>
      </c>
      <c r="I319" s="29">
        <v>2</v>
      </c>
      <c r="J319" s="29">
        <v>3</v>
      </c>
      <c r="K319" s="76">
        <v>14</v>
      </c>
    </row>
    <row r="320" spans="3:11" ht="15" hidden="1" customHeight="1">
      <c r="C320" s="7">
        <v>2315</v>
      </c>
      <c r="D320" s="26" t="s">
        <v>125</v>
      </c>
      <c r="E320" s="26">
        <v>51490</v>
      </c>
      <c r="F320" s="26">
        <v>4600</v>
      </c>
      <c r="G320" s="26">
        <v>11500</v>
      </c>
      <c r="I320" s="29">
        <v>2</v>
      </c>
      <c r="J320" s="29">
        <v>3</v>
      </c>
      <c r="K320" s="76">
        <v>15</v>
      </c>
    </row>
    <row r="321" spans="3:11" ht="15" hidden="1" customHeight="1">
      <c r="C321" s="7">
        <v>2316</v>
      </c>
      <c r="D321" s="26" t="s">
        <v>126</v>
      </c>
      <c r="E321" s="26">
        <v>53820</v>
      </c>
      <c r="F321" s="26">
        <v>4600</v>
      </c>
      <c r="G321" s="26">
        <v>11500</v>
      </c>
      <c r="I321" s="29">
        <v>2</v>
      </c>
      <c r="J321" s="29">
        <v>3</v>
      </c>
      <c r="K321" s="76">
        <v>16</v>
      </c>
    </row>
    <row r="322" spans="3:11" ht="15" hidden="1" customHeight="1">
      <c r="C322" s="7">
        <v>2317</v>
      </c>
      <c r="D322" s="26" t="s">
        <v>127</v>
      </c>
      <c r="E322" s="26">
        <v>56160</v>
      </c>
      <c r="F322" s="26">
        <v>4600</v>
      </c>
      <c r="G322" s="26">
        <v>11500</v>
      </c>
      <c r="I322" s="29">
        <v>2</v>
      </c>
      <c r="J322" s="29">
        <v>3</v>
      </c>
      <c r="K322" s="76">
        <v>17</v>
      </c>
    </row>
    <row r="323" spans="3:11" ht="15" hidden="1" customHeight="1">
      <c r="C323" s="7">
        <v>2318</v>
      </c>
      <c r="D323" s="26" t="s">
        <v>128</v>
      </c>
      <c r="E323" s="26">
        <v>58500</v>
      </c>
      <c r="F323" s="26">
        <v>4600</v>
      </c>
      <c r="G323" s="26">
        <v>11500</v>
      </c>
      <c r="I323" s="29">
        <v>2</v>
      </c>
      <c r="J323" s="29">
        <v>3</v>
      </c>
      <c r="K323" s="76">
        <v>18</v>
      </c>
    </row>
    <row r="324" spans="3:11" ht="15" hidden="1" customHeight="1">
      <c r="C324" s="7">
        <v>2319</v>
      </c>
      <c r="D324" s="26" t="s">
        <v>129</v>
      </c>
      <c r="E324" s="26">
        <v>60830</v>
      </c>
      <c r="F324" s="26">
        <v>4600</v>
      </c>
      <c r="G324" s="26">
        <v>11500</v>
      </c>
      <c r="I324" s="29">
        <v>2</v>
      </c>
      <c r="J324" s="29">
        <v>3</v>
      </c>
      <c r="K324" s="76">
        <v>19</v>
      </c>
    </row>
    <row r="325" spans="3:11" ht="15" hidden="1" customHeight="1">
      <c r="C325" s="7">
        <v>2320</v>
      </c>
      <c r="D325" s="26" t="s">
        <v>130</v>
      </c>
      <c r="E325" s="26">
        <v>63170</v>
      </c>
      <c r="F325" s="26">
        <v>4600</v>
      </c>
      <c r="G325" s="26">
        <v>11500</v>
      </c>
      <c r="I325" s="29">
        <v>2</v>
      </c>
      <c r="J325" s="29">
        <v>3</v>
      </c>
      <c r="K325" s="76">
        <v>20</v>
      </c>
    </row>
    <row r="326" spans="3:11" ht="15" hidden="1" customHeight="1">
      <c r="C326" s="7">
        <v>241</v>
      </c>
      <c r="D326" s="26" t="s">
        <v>111</v>
      </c>
      <c r="E326" s="26">
        <v>22600</v>
      </c>
      <c r="F326" s="26">
        <v>5990</v>
      </c>
      <c r="G326" s="26">
        <v>14970</v>
      </c>
      <c r="I326" s="29">
        <v>2</v>
      </c>
      <c r="J326" s="29">
        <v>4</v>
      </c>
      <c r="K326" s="76">
        <v>1</v>
      </c>
    </row>
    <row r="327" spans="3:11" ht="15" hidden="1" customHeight="1">
      <c r="C327" s="7">
        <v>242</v>
      </c>
      <c r="D327" s="26" t="s">
        <v>112</v>
      </c>
      <c r="E327" s="26">
        <v>25760</v>
      </c>
      <c r="F327" s="26">
        <v>5990</v>
      </c>
      <c r="G327" s="26">
        <v>14970</v>
      </c>
      <c r="I327" s="29">
        <v>2</v>
      </c>
      <c r="J327" s="29">
        <v>4</v>
      </c>
      <c r="K327" s="76">
        <v>2</v>
      </c>
    </row>
    <row r="328" spans="3:11" ht="15" hidden="1" customHeight="1">
      <c r="C328" s="7">
        <v>243</v>
      </c>
      <c r="D328" s="26" t="s">
        <v>113</v>
      </c>
      <c r="E328" s="26">
        <v>28920</v>
      </c>
      <c r="F328" s="26">
        <v>5990</v>
      </c>
      <c r="G328" s="26">
        <v>14970</v>
      </c>
      <c r="I328" s="29">
        <v>2</v>
      </c>
      <c r="J328" s="29">
        <v>4</v>
      </c>
      <c r="K328" s="76">
        <v>3</v>
      </c>
    </row>
    <row r="329" spans="3:11" ht="15" hidden="1" customHeight="1">
      <c r="C329" s="7">
        <v>244</v>
      </c>
      <c r="D329" s="26" t="s">
        <v>114</v>
      </c>
      <c r="E329" s="26">
        <v>32080</v>
      </c>
      <c r="F329" s="26">
        <v>5990</v>
      </c>
      <c r="G329" s="26">
        <v>14970</v>
      </c>
      <c r="I329" s="29">
        <v>2</v>
      </c>
      <c r="J329" s="29">
        <v>4</v>
      </c>
      <c r="K329" s="76">
        <v>4</v>
      </c>
    </row>
    <row r="330" spans="3:11" ht="15" hidden="1" customHeight="1">
      <c r="C330" s="7">
        <v>245</v>
      </c>
      <c r="D330" s="26" t="s">
        <v>115</v>
      </c>
      <c r="E330" s="26">
        <v>35240</v>
      </c>
      <c r="F330" s="26">
        <v>5990</v>
      </c>
      <c r="G330" s="26">
        <v>14970</v>
      </c>
      <c r="I330" s="29">
        <v>2</v>
      </c>
      <c r="J330" s="29">
        <v>4</v>
      </c>
      <c r="K330" s="76">
        <v>5</v>
      </c>
    </row>
    <row r="331" spans="3:11" ht="15" hidden="1" customHeight="1">
      <c r="C331" s="7">
        <v>246</v>
      </c>
      <c r="D331" s="26" t="s">
        <v>116</v>
      </c>
      <c r="E331" s="26">
        <v>38400</v>
      </c>
      <c r="F331" s="26">
        <v>5990</v>
      </c>
      <c r="G331" s="26">
        <v>14970</v>
      </c>
      <c r="I331" s="29">
        <v>2</v>
      </c>
      <c r="J331" s="29">
        <v>4</v>
      </c>
      <c r="K331" s="76">
        <v>6</v>
      </c>
    </row>
    <row r="332" spans="3:11" ht="15" hidden="1" customHeight="1">
      <c r="C332" s="7">
        <v>247</v>
      </c>
      <c r="D332" s="26" t="s">
        <v>117</v>
      </c>
      <c r="E332" s="26">
        <v>41560</v>
      </c>
      <c r="F332" s="26">
        <v>5990</v>
      </c>
      <c r="G332" s="26">
        <v>14970</v>
      </c>
      <c r="I332" s="29">
        <v>2</v>
      </c>
      <c r="J332" s="29">
        <v>4</v>
      </c>
      <c r="K332" s="76">
        <v>7</v>
      </c>
    </row>
    <row r="333" spans="3:11" ht="15" hidden="1" customHeight="1">
      <c r="C333" s="7">
        <v>248</v>
      </c>
      <c r="D333" s="26" t="s">
        <v>118</v>
      </c>
      <c r="E333" s="26">
        <v>44720</v>
      </c>
      <c r="F333" s="26">
        <v>5990</v>
      </c>
      <c r="G333" s="26">
        <v>14970</v>
      </c>
      <c r="I333" s="29">
        <v>2</v>
      </c>
      <c r="J333" s="29">
        <v>4</v>
      </c>
      <c r="K333" s="76">
        <v>8</v>
      </c>
    </row>
    <row r="334" spans="3:11" ht="15" hidden="1" customHeight="1">
      <c r="C334" s="7">
        <v>249</v>
      </c>
      <c r="D334" s="26" t="s">
        <v>119</v>
      </c>
      <c r="E334" s="26">
        <v>47870</v>
      </c>
      <c r="F334" s="26">
        <v>5990</v>
      </c>
      <c r="G334" s="26">
        <v>14970</v>
      </c>
      <c r="I334" s="29">
        <v>2</v>
      </c>
      <c r="J334" s="29">
        <v>4</v>
      </c>
      <c r="K334" s="76">
        <v>9</v>
      </c>
    </row>
    <row r="335" spans="3:11" ht="15" hidden="1" customHeight="1">
      <c r="C335" s="7">
        <v>2410</v>
      </c>
      <c r="D335" s="26" t="s">
        <v>120</v>
      </c>
      <c r="E335" s="26">
        <v>51030</v>
      </c>
      <c r="F335" s="26">
        <v>5990</v>
      </c>
      <c r="G335" s="26">
        <v>14970</v>
      </c>
      <c r="I335" s="29">
        <v>2</v>
      </c>
      <c r="J335" s="29">
        <v>4</v>
      </c>
      <c r="K335" s="76">
        <v>10</v>
      </c>
    </row>
    <row r="336" spans="3:11" ht="15" hidden="1" customHeight="1">
      <c r="C336" s="7">
        <v>2411</v>
      </c>
      <c r="D336" s="26" t="s">
        <v>121</v>
      </c>
      <c r="E336" s="26">
        <v>54080</v>
      </c>
      <c r="F336" s="26">
        <v>5990</v>
      </c>
      <c r="G336" s="26">
        <v>14970</v>
      </c>
      <c r="I336" s="29">
        <v>2</v>
      </c>
      <c r="J336" s="29">
        <v>4</v>
      </c>
      <c r="K336" s="76">
        <v>11</v>
      </c>
    </row>
    <row r="337" spans="3:11" ht="15" hidden="1" customHeight="1">
      <c r="C337" s="7">
        <v>2412</v>
      </c>
      <c r="D337" s="26" t="s">
        <v>122</v>
      </c>
      <c r="E337" s="26">
        <v>57120</v>
      </c>
      <c r="F337" s="26">
        <v>5990</v>
      </c>
      <c r="G337" s="26">
        <v>14970</v>
      </c>
      <c r="I337" s="29">
        <v>2</v>
      </c>
      <c r="J337" s="29">
        <v>4</v>
      </c>
      <c r="K337" s="76">
        <v>12</v>
      </c>
    </row>
    <row r="338" spans="3:11" ht="15" hidden="1" customHeight="1">
      <c r="C338" s="7">
        <v>2413</v>
      </c>
      <c r="D338" s="26" t="s">
        <v>123</v>
      </c>
      <c r="E338" s="26">
        <v>60170</v>
      </c>
      <c r="F338" s="26">
        <v>5990</v>
      </c>
      <c r="G338" s="26">
        <v>14970</v>
      </c>
      <c r="I338" s="29">
        <v>2</v>
      </c>
      <c r="J338" s="29">
        <v>4</v>
      </c>
      <c r="K338" s="76">
        <v>13</v>
      </c>
    </row>
    <row r="339" spans="3:11" ht="15" hidden="1" customHeight="1">
      <c r="C339" s="7">
        <v>2414</v>
      </c>
      <c r="D339" s="26" t="s">
        <v>124</v>
      </c>
      <c r="E339" s="26">
        <v>63210</v>
      </c>
      <c r="F339" s="26">
        <v>5990</v>
      </c>
      <c r="G339" s="26">
        <v>14970</v>
      </c>
      <c r="I339" s="29">
        <v>2</v>
      </c>
      <c r="J339" s="29">
        <v>4</v>
      </c>
      <c r="K339" s="76">
        <v>14</v>
      </c>
    </row>
    <row r="340" spans="3:11" ht="15" hidden="1" customHeight="1">
      <c r="C340" s="7">
        <v>2415</v>
      </c>
      <c r="D340" s="26" t="s">
        <v>125</v>
      </c>
      <c r="E340" s="26">
        <v>66260</v>
      </c>
      <c r="F340" s="26">
        <v>5990</v>
      </c>
      <c r="G340" s="26">
        <v>14970</v>
      </c>
      <c r="I340" s="29">
        <v>2</v>
      </c>
      <c r="J340" s="29">
        <v>4</v>
      </c>
      <c r="K340" s="76">
        <v>15</v>
      </c>
    </row>
    <row r="341" spans="3:11" ht="15" hidden="1" customHeight="1">
      <c r="C341" s="7">
        <v>2416</v>
      </c>
      <c r="D341" s="26" t="s">
        <v>126</v>
      </c>
      <c r="E341" s="26">
        <v>69300</v>
      </c>
      <c r="F341" s="26">
        <v>5990</v>
      </c>
      <c r="G341" s="26">
        <v>14970</v>
      </c>
      <c r="I341" s="29">
        <v>2</v>
      </c>
      <c r="J341" s="29">
        <v>4</v>
      </c>
      <c r="K341" s="76">
        <v>16</v>
      </c>
    </row>
    <row r="342" spans="3:11" ht="15" hidden="1" customHeight="1">
      <c r="C342" s="7">
        <v>2417</v>
      </c>
      <c r="D342" s="26" t="s">
        <v>127</v>
      </c>
      <c r="E342" s="26">
        <v>72350</v>
      </c>
      <c r="F342" s="26">
        <v>5990</v>
      </c>
      <c r="G342" s="26">
        <v>14970</v>
      </c>
      <c r="I342" s="29">
        <v>2</v>
      </c>
      <c r="J342" s="29">
        <v>4</v>
      </c>
      <c r="K342" s="76">
        <v>17</v>
      </c>
    </row>
    <row r="343" spans="3:11" ht="15" hidden="1" customHeight="1">
      <c r="C343" s="7">
        <v>2418</v>
      </c>
      <c r="D343" s="26" t="s">
        <v>128</v>
      </c>
      <c r="E343" s="26">
        <v>75390</v>
      </c>
      <c r="F343" s="26">
        <v>5990</v>
      </c>
      <c r="G343" s="26">
        <v>14970</v>
      </c>
      <c r="I343" s="29">
        <v>2</v>
      </c>
      <c r="J343" s="29">
        <v>4</v>
      </c>
      <c r="K343" s="76">
        <v>18</v>
      </c>
    </row>
    <row r="344" spans="3:11" ht="15" hidden="1" customHeight="1">
      <c r="C344" s="7">
        <v>2419</v>
      </c>
      <c r="D344" s="26" t="s">
        <v>129</v>
      </c>
      <c r="E344" s="26">
        <v>78440</v>
      </c>
      <c r="F344" s="26">
        <v>5990</v>
      </c>
      <c r="G344" s="26">
        <v>14970</v>
      </c>
      <c r="I344" s="29">
        <v>2</v>
      </c>
      <c r="J344" s="29">
        <v>4</v>
      </c>
      <c r="K344" s="76">
        <v>19</v>
      </c>
    </row>
    <row r="345" spans="3:11" ht="15" hidden="1" customHeight="1">
      <c r="C345" s="7">
        <v>2420</v>
      </c>
      <c r="D345" s="26" t="s">
        <v>130</v>
      </c>
      <c r="E345" s="26">
        <v>81480</v>
      </c>
      <c r="F345" s="26">
        <v>5990</v>
      </c>
      <c r="G345" s="26">
        <v>14970</v>
      </c>
      <c r="I345" s="29">
        <v>2</v>
      </c>
      <c r="J345" s="29">
        <v>4</v>
      </c>
      <c r="K345" s="76">
        <v>20</v>
      </c>
    </row>
    <row r="346" spans="3:11" ht="15" hidden="1" customHeight="1">
      <c r="C346" s="7">
        <v>311</v>
      </c>
      <c r="D346" s="26" t="s">
        <v>111</v>
      </c>
      <c r="E346" s="26">
        <v>15790</v>
      </c>
      <c r="F346" s="26">
        <v>3630</v>
      </c>
      <c r="G346" s="26">
        <v>9070</v>
      </c>
      <c r="I346" s="29">
        <v>3</v>
      </c>
      <c r="J346" s="29">
        <v>1</v>
      </c>
      <c r="K346" s="76">
        <v>1</v>
      </c>
    </row>
    <row r="347" spans="3:11" ht="15" hidden="1" customHeight="1">
      <c r="C347" s="7">
        <v>312</v>
      </c>
      <c r="D347" s="26" t="s">
        <v>112</v>
      </c>
      <c r="E347" s="26">
        <v>17600</v>
      </c>
      <c r="F347" s="26">
        <v>3630</v>
      </c>
      <c r="G347" s="26">
        <v>9070</v>
      </c>
      <c r="I347" s="29">
        <v>3</v>
      </c>
      <c r="J347" s="29">
        <v>1</v>
      </c>
      <c r="K347" s="76">
        <v>2</v>
      </c>
    </row>
    <row r="348" spans="3:11" ht="15" hidden="1" customHeight="1">
      <c r="C348" s="7">
        <v>313</v>
      </c>
      <c r="D348" s="26" t="s">
        <v>113</v>
      </c>
      <c r="E348" s="26">
        <v>19410</v>
      </c>
      <c r="F348" s="26">
        <v>3630</v>
      </c>
      <c r="G348" s="26">
        <v>9070</v>
      </c>
      <c r="I348" s="29">
        <v>3</v>
      </c>
      <c r="J348" s="29">
        <v>1</v>
      </c>
      <c r="K348" s="76">
        <v>3</v>
      </c>
    </row>
    <row r="349" spans="3:11" ht="15" hidden="1" customHeight="1">
      <c r="C349" s="7">
        <v>314</v>
      </c>
      <c r="D349" s="26" t="s">
        <v>114</v>
      </c>
      <c r="E349" s="26">
        <v>21220</v>
      </c>
      <c r="F349" s="26">
        <v>3630</v>
      </c>
      <c r="G349" s="26">
        <v>9070</v>
      </c>
      <c r="I349" s="29">
        <v>3</v>
      </c>
      <c r="J349" s="29">
        <v>1</v>
      </c>
      <c r="K349" s="76">
        <v>4</v>
      </c>
    </row>
    <row r="350" spans="3:11" ht="15" hidden="1" customHeight="1">
      <c r="C350" s="7">
        <v>315</v>
      </c>
      <c r="D350" s="26" t="s">
        <v>115</v>
      </c>
      <c r="E350" s="26">
        <v>23040</v>
      </c>
      <c r="F350" s="26">
        <v>3630</v>
      </c>
      <c r="G350" s="26">
        <v>9070</v>
      </c>
      <c r="I350" s="29">
        <v>3</v>
      </c>
      <c r="J350" s="29">
        <v>1</v>
      </c>
      <c r="K350" s="76">
        <v>5</v>
      </c>
    </row>
    <row r="351" spans="3:11" ht="15" hidden="1" customHeight="1">
      <c r="C351" s="7">
        <v>316</v>
      </c>
      <c r="D351" s="26" t="s">
        <v>116</v>
      </c>
      <c r="E351" s="26">
        <v>24850</v>
      </c>
      <c r="F351" s="26">
        <v>3630</v>
      </c>
      <c r="G351" s="26">
        <v>9070</v>
      </c>
      <c r="I351" s="29">
        <v>3</v>
      </c>
      <c r="J351" s="29">
        <v>1</v>
      </c>
      <c r="K351" s="76">
        <v>6</v>
      </c>
    </row>
    <row r="352" spans="3:11" ht="15" hidden="1" customHeight="1">
      <c r="C352" s="7">
        <v>317</v>
      </c>
      <c r="D352" s="26" t="s">
        <v>117</v>
      </c>
      <c r="E352" s="26">
        <v>26660</v>
      </c>
      <c r="F352" s="26">
        <v>3630</v>
      </c>
      <c r="G352" s="26">
        <v>9070</v>
      </c>
      <c r="I352" s="29">
        <v>3</v>
      </c>
      <c r="J352" s="29">
        <v>1</v>
      </c>
      <c r="K352" s="76">
        <v>7</v>
      </c>
    </row>
    <row r="353" spans="3:11" ht="15" hidden="1" customHeight="1">
      <c r="C353" s="7">
        <v>318</v>
      </c>
      <c r="D353" s="26" t="s">
        <v>118</v>
      </c>
      <c r="E353" s="26">
        <v>28470</v>
      </c>
      <c r="F353" s="26">
        <v>3630</v>
      </c>
      <c r="G353" s="26">
        <v>9070</v>
      </c>
      <c r="I353" s="29">
        <v>3</v>
      </c>
      <c r="J353" s="29">
        <v>1</v>
      </c>
      <c r="K353" s="76">
        <v>8</v>
      </c>
    </row>
    <row r="354" spans="3:11" ht="15" hidden="1" customHeight="1">
      <c r="C354" s="7">
        <v>319</v>
      </c>
      <c r="D354" s="26" t="s">
        <v>119</v>
      </c>
      <c r="E354" s="26">
        <v>30280</v>
      </c>
      <c r="F354" s="26">
        <v>3630</v>
      </c>
      <c r="G354" s="26">
        <v>9070</v>
      </c>
      <c r="I354" s="29">
        <v>3</v>
      </c>
      <c r="J354" s="29">
        <v>1</v>
      </c>
      <c r="K354" s="76">
        <v>9</v>
      </c>
    </row>
    <row r="355" spans="3:11" ht="15" hidden="1" customHeight="1">
      <c r="C355" s="7">
        <v>3110</v>
      </c>
      <c r="D355" s="26" t="s">
        <v>120</v>
      </c>
      <c r="E355" s="26">
        <v>32090</v>
      </c>
      <c r="F355" s="26">
        <v>3630</v>
      </c>
      <c r="G355" s="26">
        <v>9070</v>
      </c>
      <c r="I355" s="29">
        <v>3</v>
      </c>
      <c r="J355" s="29">
        <v>1</v>
      </c>
      <c r="K355" s="76">
        <v>10</v>
      </c>
    </row>
    <row r="356" spans="3:11" ht="15" hidden="1" customHeight="1">
      <c r="C356" s="7">
        <v>3111</v>
      </c>
      <c r="D356" s="26" t="s">
        <v>121</v>
      </c>
      <c r="E356" s="26">
        <v>33910</v>
      </c>
      <c r="F356" s="26">
        <v>3630</v>
      </c>
      <c r="G356" s="26">
        <v>9070</v>
      </c>
      <c r="I356" s="29">
        <v>3</v>
      </c>
      <c r="J356" s="29">
        <v>1</v>
      </c>
      <c r="K356" s="76">
        <v>11</v>
      </c>
    </row>
    <row r="357" spans="3:11" ht="15" hidden="1" customHeight="1">
      <c r="C357" s="7">
        <v>3112</v>
      </c>
      <c r="D357" s="26" t="s">
        <v>122</v>
      </c>
      <c r="E357" s="26">
        <v>35730</v>
      </c>
      <c r="F357" s="26">
        <v>3630</v>
      </c>
      <c r="G357" s="26">
        <v>9070</v>
      </c>
      <c r="I357" s="29">
        <v>3</v>
      </c>
      <c r="J357" s="29">
        <v>1</v>
      </c>
      <c r="K357" s="76">
        <v>12</v>
      </c>
    </row>
    <row r="358" spans="3:11" ht="15" hidden="1" customHeight="1">
      <c r="C358" s="7">
        <v>3113</v>
      </c>
      <c r="D358" s="26" t="s">
        <v>123</v>
      </c>
      <c r="E358" s="26">
        <v>37550</v>
      </c>
      <c r="F358" s="26">
        <v>3630</v>
      </c>
      <c r="G358" s="26">
        <v>9070</v>
      </c>
      <c r="I358" s="29">
        <v>3</v>
      </c>
      <c r="J358" s="29">
        <v>1</v>
      </c>
      <c r="K358" s="76">
        <v>13</v>
      </c>
    </row>
    <row r="359" spans="3:11" ht="15" hidden="1" customHeight="1">
      <c r="C359" s="7">
        <v>3114</v>
      </c>
      <c r="D359" s="26" t="s">
        <v>124</v>
      </c>
      <c r="E359" s="26">
        <v>39360</v>
      </c>
      <c r="F359" s="26">
        <v>3630</v>
      </c>
      <c r="G359" s="26">
        <v>9070</v>
      </c>
      <c r="I359" s="29">
        <v>3</v>
      </c>
      <c r="J359" s="29">
        <v>1</v>
      </c>
      <c r="K359" s="76">
        <v>14</v>
      </c>
    </row>
    <row r="360" spans="3:11" ht="15" hidden="1" customHeight="1">
      <c r="C360" s="7">
        <v>3115</v>
      </c>
      <c r="D360" s="26" t="s">
        <v>125</v>
      </c>
      <c r="E360" s="26">
        <v>41180</v>
      </c>
      <c r="F360" s="26">
        <v>3630</v>
      </c>
      <c r="G360" s="26">
        <v>9070</v>
      </c>
      <c r="I360" s="29">
        <v>3</v>
      </c>
      <c r="J360" s="29">
        <v>1</v>
      </c>
      <c r="K360" s="76">
        <v>15</v>
      </c>
    </row>
    <row r="361" spans="3:11" ht="15" hidden="1" customHeight="1">
      <c r="C361" s="7">
        <v>3116</v>
      </c>
      <c r="D361" s="26" t="s">
        <v>126</v>
      </c>
      <c r="E361" s="26">
        <v>43000</v>
      </c>
      <c r="F361" s="26">
        <v>3630</v>
      </c>
      <c r="G361" s="26">
        <v>9070</v>
      </c>
      <c r="I361" s="29">
        <v>3</v>
      </c>
      <c r="J361" s="29">
        <v>1</v>
      </c>
      <c r="K361" s="76">
        <v>16</v>
      </c>
    </row>
    <row r="362" spans="3:11" ht="15" hidden="1" customHeight="1">
      <c r="C362" s="7">
        <v>3117</v>
      </c>
      <c r="D362" s="26" t="s">
        <v>127</v>
      </c>
      <c r="E362" s="26">
        <v>44820</v>
      </c>
      <c r="F362" s="26">
        <v>3630</v>
      </c>
      <c r="G362" s="26">
        <v>9070</v>
      </c>
      <c r="I362" s="29">
        <v>3</v>
      </c>
      <c r="J362" s="29">
        <v>1</v>
      </c>
      <c r="K362" s="76">
        <v>17</v>
      </c>
    </row>
    <row r="363" spans="3:11" ht="15" hidden="1" customHeight="1">
      <c r="C363" s="7">
        <v>3118</v>
      </c>
      <c r="D363" s="26" t="s">
        <v>128</v>
      </c>
      <c r="E363" s="26">
        <v>46630</v>
      </c>
      <c r="F363" s="26">
        <v>3630</v>
      </c>
      <c r="G363" s="26">
        <v>9070</v>
      </c>
      <c r="I363" s="29">
        <v>3</v>
      </c>
      <c r="J363" s="29">
        <v>1</v>
      </c>
      <c r="K363" s="76">
        <v>18</v>
      </c>
    </row>
    <row r="364" spans="3:11" ht="15" hidden="1" customHeight="1">
      <c r="C364" s="7">
        <v>3119</v>
      </c>
      <c r="D364" s="26" t="s">
        <v>129</v>
      </c>
      <c r="E364" s="26">
        <v>48450</v>
      </c>
      <c r="F364" s="26">
        <v>3630</v>
      </c>
      <c r="G364" s="26">
        <v>9070</v>
      </c>
      <c r="I364" s="29">
        <v>3</v>
      </c>
      <c r="J364" s="29">
        <v>1</v>
      </c>
      <c r="K364" s="76">
        <v>19</v>
      </c>
    </row>
    <row r="365" spans="3:11" ht="15" hidden="1" customHeight="1">
      <c r="C365" s="7">
        <v>3120</v>
      </c>
      <c r="D365" s="26" t="s">
        <v>130</v>
      </c>
      <c r="E365" s="26">
        <v>50270</v>
      </c>
      <c r="F365" s="26">
        <v>3630</v>
      </c>
      <c r="G365" s="26">
        <v>9070</v>
      </c>
      <c r="I365" s="29">
        <v>3</v>
      </c>
      <c r="J365" s="29">
        <v>1</v>
      </c>
      <c r="K365" s="76">
        <v>20</v>
      </c>
    </row>
    <row r="366" spans="3:11" ht="15" hidden="1" customHeight="1">
      <c r="C366" s="7">
        <v>321</v>
      </c>
      <c r="D366" s="26" t="s">
        <v>111</v>
      </c>
      <c r="E366" s="26">
        <v>18060</v>
      </c>
      <c r="F366" s="26">
        <v>4140</v>
      </c>
      <c r="G366" s="26">
        <v>10360</v>
      </c>
      <c r="I366" s="29">
        <v>3</v>
      </c>
      <c r="J366" s="29">
        <v>2</v>
      </c>
      <c r="K366" s="76">
        <v>1</v>
      </c>
    </row>
    <row r="367" spans="3:11" ht="15" hidden="1" customHeight="1">
      <c r="C367" s="7">
        <v>322</v>
      </c>
      <c r="D367" s="26" t="s">
        <v>112</v>
      </c>
      <c r="E367" s="26">
        <v>20160</v>
      </c>
      <c r="F367" s="26">
        <v>4140</v>
      </c>
      <c r="G367" s="26">
        <v>10360</v>
      </c>
      <c r="I367" s="29">
        <v>3</v>
      </c>
      <c r="J367" s="29">
        <v>2</v>
      </c>
      <c r="K367" s="76">
        <v>2</v>
      </c>
    </row>
    <row r="368" spans="3:11" ht="15" hidden="1" customHeight="1">
      <c r="C368" s="7">
        <v>323</v>
      </c>
      <c r="D368" s="26" t="s">
        <v>113</v>
      </c>
      <c r="E368" s="26">
        <v>22270</v>
      </c>
      <c r="F368" s="26">
        <v>4140</v>
      </c>
      <c r="G368" s="26">
        <v>10360</v>
      </c>
      <c r="I368" s="29">
        <v>3</v>
      </c>
      <c r="J368" s="29">
        <v>2</v>
      </c>
      <c r="K368" s="76">
        <v>3</v>
      </c>
    </row>
    <row r="369" spans="3:11" ht="15" hidden="1" customHeight="1">
      <c r="C369" s="7">
        <v>324</v>
      </c>
      <c r="D369" s="26" t="s">
        <v>114</v>
      </c>
      <c r="E369" s="26">
        <v>24370</v>
      </c>
      <c r="F369" s="26">
        <v>4140</v>
      </c>
      <c r="G369" s="26">
        <v>10360</v>
      </c>
      <c r="I369" s="29">
        <v>3</v>
      </c>
      <c r="J369" s="29">
        <v>2</v>
      </c>
      <c r="K369" s="76">
        <v>4</v>
      </c>
    </row>
    <row r="370" spans="3:11" ht="15" hidden="1" customHeight="1">
      <c r="C370" s="7">
        <v>325</v>
      </c>
      <c r="D370" s="26" t="s">
        <v>115</v>
      </c>
      <c r="E370" s="26">
        <v>26480</v>
      </c>
      <c r="F370" s="26">
        <v>4140</v>
      </c>
      <c r="G370" s="26">
        <v>10360</v>
      </c>
      <c r="I370" s="29">
        <v>3</v>
      </c>
      <c r="J370" s="29">
        <v>2</v>
      </c>
      <c r="K370" s="76">
        <v>5</v>
      </c>
    </row>
    <row r="371" spans="3:11" ht="15" hidden="1" customHeight="1">
      <c r="C371" s="7">
        <v>326</v>
      </c>
      <c r="D371" s="26" t="s">
        <v>116</v>
      </c>
      <c r="E371" s="26">
        <v>28580</v>
      </c>
      <c r="F371" s="26">
        <v>4140</v>
      </c>
      <c r="G371" s="26">
        <v>10360</v>
      </c>
      <c r="I371" s="29">
        <v>3</v>
      </c>
      <c r="J371" s="29">
        <v>2</v>
      </c>
      <c r="K371" s="76">
        <v>6</v>
      </c>
    </row>
    <row r="372" spans="3:11" ht="15" hidden="1" customHeight="1">
      <c r="C372" s="7">
        <v>327</v>
      </c>
      <c r="D372" s="26" t="s">
        <v>117</v>
      </c>
      <c r="E372" s="26">
        <v>30690</v>
      </c>
      <c r="F372" s="26">
        <v>4140</v>
      </c>
      <c r="G372" s="26">
        <v>10360</v>
      </c>
      <c r="I372" s="29">
        <v>3</v>
      </c>
      <c r="J372" s="29">
        <v>2</v>
      </c>
      <c r="K372" s="76">
        <v>7</v>
      </c>
    </row>
    <row r="373" spans="3:11" ht="15" hidden="1" customHeight="1">
      <c r="C373" s="7">
        <v>328</v>
      </c>
      <c r="D373" s="26" t="s">
        <v>118</v>
      </c>
      <c r="E373" s="26">
        <v>32790</v>
      </c>
      <c r="F373" s="26">
        <v>4140</v>
      </c>
      <c r="G373" s="26">
        <v>10360</v>
      </c>
      <c r="I373" s="29">
        <v>3</v>
      </c>
      <c r="J373" s="29">
        <v>2</v>
      </c>
      <c r="K373" s="76">
        <v>8</v>
      </c>
    </row>
    <row r="374" spans="3:11" ht="15" hidden="1" customHeight="1">
      <c r="C374" s="7">
        <v>329</v>
      </c>
      <c r="D374" s="26" t="s">
        <v>119</v>
      </c>
      <c r="E374" s="26">
        <v>34890</v>
      </c>
      <c r="F374" s="26">
        <v>4140</v>
      </c>
      <c r="G374" s="26">
        <v>10360</v>
      </c>
      <c r="I374" s="29">
        <v>3</v>
      </c>
      <c r="J374" s="29">
        <v>2</v>
      </c>
      <c r="K374" s="76">
        <v>9</v>
      </c>
    </row>
    <row r="375" spans="3:11" ht="15" hidden="1" customHeight="1">
      <c r="C375" s="7">
        <v>3210</v>
      </c>
      <c r="D375" s="26" t="s">
        <v>120</v>
      </c>
      <c r="E375" s="26">
        <v>37000</v>
      </c>
      <c r="F375" s="26">
        <v>4140</v>
      </c>
      <c r="G375" s="26">
        <v>10360</v>
      </c>
      <c r="I375" s="29">
        <v>3</v>
      </c>
      <c r="J375" s="29">
        <v>2</v>
      </c>
      <c r="K375" s="76">
        <v>10</v>
      </c>
    </row>
    <row r="376" spans="3:11" ht="15" hidden="1" customHeight="1">
      <c r="C376" s="7">
        <v>3211</v>
      </c>
      <c r="D376" s="26" t="s">
        <v>121</v>
      </c>
      <c r="E376" s="26">
        <v>39090</v>
      </c>
      <c r="F376" s="26">
        <v>4140</v>
      </c>
      <c r="G376" s="26">
        <v>10360</v>
      </c>
      <c r="I376" s="29">
        <v>3</v>
      </c>
      <c r="J376" s="29">
        <v>2</v>
      </c>
      <c r="K376" s="76">
        <v>11</v>
      </c>
    </row>
    <row r="377" spans="3:11" ht="15" hidden="1" customHeight="1">
      <c r="C377" s="7">
        <v>3212</v>
      </c>
      <c r="D377" s="26" t="s">
        <v>122</v>
      </c>
      <c r="E377" s="26">
        <v>41170</v>
      </c>
      <c r="F377" s="26">
        <v>4140</v>
      </c>
      <c r="G377" s="26">
        <v>10360</v>
      </c>
      <c r="I377" s="29">
        <v>3</v>
      </c>
      <c r="J377" s="29">
        <v>2</v>
      </c>
      <c r="K377" s="76">
        <v>12</v>
      </c>
    </row>
    <row r="378" spans="3:11" ht="15" hidden="1" customHeight="1">
      <c r="C378" s="7">
        <v>3213</v>
      </c>
      <c r="D378" s="26" t="s">
        <v>123</v>
      </c>
      <c r="E378" s="26">
        <v>43260</v>
      </c>
      <c r="F378" s="26">
        <v>4140</v>
      </c>
      <c r="G378" s="26">
        <v>10360</v>
      </c>
      <c r="I378" s="29">
        <v>3</v>
      </c>
      <c r="J378" s="29">
        <v>2</v>
      </c>
      <c r="K378" s="76">
        <v>13</v>
      </c>
    </row>
    <row r="379" spans="3:11" ht="15" hidden="1" customHeight="1">
      <c r="C379" s="7">
        <v>3214</v>
      </c>
      <c r="D379" s="26" t="s">
        <v>124</v>
      </c>
      <c r="E379" s="26">
        <v>45340</v>
      </c>
      <c r="F379" s="26">
        <v>4140</v>
      </c>
      <c r="G379" s="26">
        <v>10360</v>
      </c>
      <c r="I379" s="29">
        <v>3</v>
      </c>
      <c r="J379" s="29">
        <v>2</v>
      </c>
      <c r="K379" s="76">
        <v>14</v>
      </c>
    </row>
    <row r="380" spans="3:11" ht="15" hidden="1" customHeight="1">
      <c r="C380" s="7">
        <v>3215</v>
      </c>
      <c r="D380" s="26" t="s">
        <v>125</v>
      </c>
      <c r="E380" s="26">
        <v>47430</v>
      </c>
      <c r="F380" s="26">
        <v>4140</v>
      </c>
      <c r="G380" s="26">
        <v>10360</v>
      </c>
      <c r="I380" s="29">
        <v>3</v>
      </c>
      <c r="J380" s="29">
        <v>2</v>
      </c>
      <c r="K380" s="76">
        <v>15</v>
      </c>
    </row>
    <row r="381" spans="3:11" ht="15" hidden="1" customHeight="1">
      <c r="C381" s="7">
        <v>3216</v>
      </c>
      <c r="D381" s="26" t="s">
        <v>126</v>
      </c>
      <c r="E381" s="26">
        <v>49510</v>
      </c>
      <c r="F381" s="26">
        <v>4140</v>
      </c>
      <c r="G381" s="26">
        <v>10360</v>
      </c>
      <c r="I381" s="29">
        <v>3</v>
      </c>
      <c r="J381" s="29">
        <v>2</v>
      </c>
      <c r="K381" s="76">
        <v>16</v>
      </c>
    </row>
    <row r="382" spans="3:11" ht="15" hidden="1" customHeight="1">
      <c r="C382" s="7">
        <v>3217</v>
      </c>
      <c r="D382" s="26" t="s">
        <v>127</v>
      </c>
      <c r="E382" s="26">
        <v>51600</v>
      </c>
      <c r="F382" s="26">
        <v>4140</v>
      </c>
      <c r="G382" s="26">
        <v>10360</v>
      </c>
      <c r="I382" s="29">
        <v>3</v>
      </c>
      <c r="J382" s="29">
        <v>2</v>
      </c>
      <c r="K382" s="76">
        <v>17</v>
      </c>
    </row>
    <row r="383" spans="3:11" ht="15" hidden="1" customHeight="1">
      <c r="C383" s="7">
        <v>3218</v>
      </c>
      <c r="D383" s="26" t="s">
        <v>128</v>
      </c>
      <c r="E383" s="26">
        <v>53690</v>
      </c>
      <c r="F383" s="26">
        <v>4140</v>
      </c>
      <c r="G383" s="26">
        <v>10360</v>
      </c>
      <c r="I383" s="29">
        <v>3</v>
      </c>
      <c r="J383" s="29">
        <v>2</v>
      </c>
      <c r="K383" s="76">
        <v>18</v>
      </c>
    </row>
    <row r="384" spans="3:11" ht="15" hidden="1" customHeight="1">
      <c r="C384" s="7">
        <v>3219</v>
      </c>
      <c r="D384" s="26" t="s">
        <v>129</v>
      </c>
      <c r="E384" s="26">
        <v>55770</v>
      </c>
      <c r="F384" s="26">
        <v>4140</v>
      </c>
      <c r="G384" s="26">
        <v>10360</v>
      </c>
      <c r="I384" s="29">
        <v>3</v>
      </c>
      <c r="J384" s="29">
        <v>2</v>
      </c>
      <c r="K384" s="76">
        <v>19</v>
      </c>
    </row>
    <row r="385" spans="3:11" ht="15" hidden="1" customHeight="1">
      <c r="C385" s="7">
        <v>3220</v>
      </c>
      <c r="D385" s="26" t="s">
        <v>130</v>
      </c>
      <c r="E385" s="26">
        <v>57860</v>
      </c>
      <c r="F385" s="26">
        <v>4140</v>
      </c>
      <c r="G385" s="26">
        <v>10360</v>
      </c>
      <c r="I385" s="29">
        <v>3</v>
      </c>
      <c r="J385" s="29">
        <v>2</v>
      </c>
      <c r="K385" s="76">
        <v>20</v>
      </c>
    </row>
    <row r="386" spans="3:11" ht="15" hidden="1" customHeight="1">
      <c r="C386" s="7">
        <v>331</v>
      </c>
      <c r="D386" s="26" t="s">
        <v>111</v>
      </c>
      <c r="E386" s="26">
        <v>22540</v>
      </c>
      <c r="F386" s="26">
        <v>5370</v>
      </c>
      <c r="G386" s="26">
        <v>13430</v>
      </c>
      <c r="I386" s="29">
        <v>3</v>
      </c>
      <c r="J386" s="29">
        <v>3</v>
      </c>
      <c r="K386" s="76">
        <v>1</v>
      </c>
    </row>
    <row r="387" spans="3:11" ht="15" hidden="1" customHeight="1">
      <c r="C387" s="7">
        <v>332</v>
      </c>
      <c r="D387" s="26" t="s">
        <v>112</v>
      </c>
      <c r="E387" s="26">
        <v>25330</v>
      </c>
      <c r="F387" s="26">
        <v>5370</v>
      </c>
      <c r="G387" s="26">
        <v>13430</v>
      </c>
      <c r="I387" s="29">
        <v>3</v>
      </c>
      <c r="J387" s="29">
        <v>3</v>
      </c>
      <c r="K387" s="76">
        <v>2</v>
      </c>
    </row>
    <row r="388" spans="3:11" ht="15" hidden="1" customHeight="1">
      <c r="C388" s="7">
        <v>333</v>
      </c>
      <c r="D388" s="26" t="s">
        <v>113</v>
      </c>
      <c r="E388" s="26">
        <v>28120</v>
      </c>
      <c r="F388" s="26">
        <v>5370</v>
      </c>
      <c r="G388" s="26">
        <v>13430</v>
      </c>
      <c r="I388" s="29">
        <v>3</v>
      </c>
      <c r="J388" s="29">
        <v>3</v>
      </c>
      <c r="K388" s="76">
        <v>3</v>
      </c>
    </row>
    <row r="389" spans="3:11" ht="15" hidden="1" customHeight="1">
      <c r="C389" s="7">
        <v>334</v>
      </c>
      <c r="D389" s="26" t="s">
        <v>114</v>
      </c>
      <c r="E389" s="26">
        <v>30920</v>
      </c>
      <c r="F389" s="26">
        <v>5370</v>
      </c>
      <c r="G389" s="26">
        <v>13430</v>
      </c>
      <c r="I389" s="29">
        <v>3</v>
      </c>
      <c r="J389" s="29">
        <v>3</v>
      </c>
      <c r="K389" s="76">
        <v>4</v>
      </c>
    </row>
    <row r="390" spans="3:11" ht="15" hidden="1" customHeight="1">
      <c r="C390" s="7">
        <v>335</v>
      </c>
      <c r="D390" s="26" t="s">
        <v>115</v>
      </c>
      <c r="E390" s="26">
        <v>33710</v>
      </c>
      <c r="F390" s="26">
        <v>5370</v>
      </c>
      <c r="G390" s="26">
        <v>13430</v>
      </c>
      <c r="I390" s="29">
        <v>3</v>
      </c>
      <c r="J390" s="29">
        <v>3</v>
      </c>
      <c r="K390" s="76">
        <v>5</v>
      </c>
    </row>
    <row r="391" spans="3:11" ht="15" hidden="1" customHeight="1">
      <c r="C391" s="7">
        <v>336</v>
      </c>
      <c r="D391" s="26" t="s">
        <v>116</v>
      </c>
      <c r="E391" s="26">
        <v>36500</v>
      </c>
      <c r="F391" s="26">
        <v>5370</v>
      </c>
      <c r="G391" s="26">
        <v>13430</v>
      </c>
      <c r="I391" s="29">
        <v>3</v>
      </c>
      <c r="J391" s="29">
        <v>3</v>
      </c>
      <c r="K391" s="76">
        <v>6</v>
      </c>
    </row>
    <row r="392" spans="3:11" ht="15" hidden="1" customHeight="1">
      <c r="C392" s="7">
        <v>337</v>
      </c>
      <c r="D392" s="26" t="s">
        <v>117</v>
      </c>
      <c r="E392" s="26">
        <v>39290</v>
      </c>
      <c r="F392" s="26">
        <v>5370</v>
      </c>
      <c r="G392" s="26">
        <v>13430</v>
      </c>
      <c r="I392" s="29">
        <v>3</v>
      </c>
      <c r="J392" s="29">
        <v>3</v>
      </c>
      <c r="K392" s="76">
        <v>7</v>
      </c>
    </row>
    <row r="393" spans="3:11" ht="15" hidden="1" customHeight="1">
      <c r="C393" s="7">
        <v>338</v>
      </c>
      <c r="D393" s="26" t="s">
        <v>118</v>
      </c>
      <c r="E393" s="26">
        <v>42090</v>
      </c>
      <c r="F393" s="26">
        <v>5370</v>
      </c>
      <c r="G393" s="26">
        <v>13430</v>
      </c>
      <c r="I393" s="29">
        <v>3</v>
      </c>
      <c r="J393" s="29">
        <v>3</v>
      </c>
      <c r="K393" s="76">
        <v>8</v>
      </c>
    </row>
    <row r="394" spans="3:11" ht="15" hidden="1" customHeight="1">
      <c r="C394" s="7">
        <v>339</v>
      </c>
      <c r="D394" s="26" t="s">
        <v>119</v>
      </c>
      <c r="E394" s="26">
        <v>44880</v>
      </c>
      <c r="F394" s="26">
        <v>5370</v>
      </c>
      <c r="G394" s="26">
        <v>13430</v>
      </c>
      <c r="I394" s="29">
        <v>3</v>
      </c>
      <c r="J394" s="29">
        <v>3</v>
      </c>
      <c r="K394" s="76">
        <v>9</v>
      </c>
    </row>
    <row r="395" spans="3:11" ht="15" hidden="1" customHeight="1">
      <c r="C395" s="7">
        <v>3310</v>
      </c>
      <c r="D395" s="26" t="s">
        <v>120</v>
      </c>
      <c r="E395" s="26">
        <v>47670</v>
      </c>
      <c r="F395" s="26">
        <v>5370</v>
      </c>
      <c r="G395" s="26">
        <v>13430</v>
      </c>
      <c r="I395" s="29">
        <v>3</v>
      </c>
      <c r="J395" s="29">
        <v>3</v>
      </c>
      <c r="K395" s="76">
        <v>10</v>
      </c>
    </row>
    <row r="396" spans="3:11" ht="15" hidden="1" customHeight="1">
      <c r="C396" s="7">
        <v>3311</v>
      </c>
      <c r="D396" s="26" t="s">
        <v>121</v>
      </c>
      <c r="E396" s="26">
        <v>50390</v>
      </c>
      <c r="F396" s="26">
        <v>5370</v>
      </c>
      <c r="G396" s="26">
        <v>13430</v>
      </c>
      <c r="I396" s="29">
        <v>3</v>
      </c>
      <c r="J396" s="29">
        <v>3</v>
      </c>
      <c r="K396" s="76">
        <v>11</v>
      </c>
    </row>
    <row r="397" spans="3:11" ht="15" hidden="1" customHeight="1">
      <c r="C397" s="7">
        <v>3312</v>
      </c>
      <c r="D397" s="26" t="s">
        <v>122</v>
      </c>
      <c r="E397" s="26">
        <v>53110</v>
      </c>
      <c r="F397" s="26">
        <v>5370</v>
      </c>
      <c r="G397" s="26">
        <v>13430</v>
      </c>
      <c r="I397" s="29">
        <v>3</v>
      </c>
      <c r="J397" s="29">
        <v>3</v>
      </c>
      <c r="K397" s="76">
        <v>12</v>
      </c>
    </row>
    <row r="398" spans="3:11" ht="15" hidden="1" customHeight="1">
      <c r="C398" s="7">
        <v>3313</v>
      </c>
      <c r="D398" s="26" t="s">
        <v>123</v>
      </c>
      <c r="E398" s="26">
        <v>55830</v>
      </c>
      <c r="F398" s="26">
        <v>5370</v>
      </c>
      <c r="G398" s="26">
        <v>13430</v>
      </c>
      <c r="I398" s="29">
        <v>3</v>
      </c>
      <c r="J398" s="29">
        <v>3</v>
      </c>
      <c r="K398" s="76">
        <v>13</v>
      </c>
    </row>
    <row r="399" spans="3:11" ht="15" hidden="1" customHeight="1">
      <c r="C399" s="7">
        <v>3314</v>
      </c>
      <c r="D399" s="26" t="s">
        <v>124</v>
      </c>
      <c r="E399" s="26">
        <v>58550</v>
      </c>
      <c r="F399" s="26">
        <v>5370</v>
      </c>
      <c r="G399" s="26">
        <v>13430</v>
      </c>
      <c r="I399" s="29">
        <v>3</v>
      </c>
      <c r="J399" s="29">
        <v>3</v>
      </c>
      <c r="K399" s="76">
        <v>14</v>
      </c>
    </row>
    <row r="400" spans="3:11" ht="15" hidden="1" customHeight="1">
      <c r="C400" s="7">
        <v>3315</v>
      </c>
      <c r="D400" s="26" t="s">
        <v>125</v>
      </c>
      <c r="E400" s="26">
        <v>61270</v>
      </c>
      <c r="F400" s="26">
        <v>5370</v>
      </c>
      <c r="G400" s="26">
        <v>13430</v>
      </c>
      <c r="I400" s="29">
        <v>3</v>
      </c>
      <c r="J400" s="29">
        <v>3</v>
      </c>
      <c r="K400" s="76">
        <v>15</v>
      </c>
    </row>
    <row r="401" spans="3:11" ht="15" hidden="1" customHeight="1">
      <c r="C401" s="7">
        <v>3316</v>
      </c>
      <c r="D401" s="26" t="s">
        <v>126</v>
      </c>
      <c r="E401" s="26">
        <v>64000</v>
      </c>
      <c r="F401" s="26">
        <v>5370</v>
      </c>
      <c r="G401" s="26">
        <v>13430</v>
      </c>
      <c r="I401" s="29">
        <v>3</v>
      </c>
      <c r="J401" s="29">
        <v>3</v>
      </c>
      <c r="K401" s="76">
        <v>16</v>
      </c>
    </row>
    <row r="402" spans="3:11" ht="15" hidden="1" customHeight="1">
      <c r="C402" s="7">
        <v>3317</v>
      </c>
      <c r="D402" s="26" t="s">
        <v>127</v>
      </c>
      <c r="E402" s="26">
        <v>66720</v>
      </c>
      <c r="F402" s="26">
        <v>5370</v>
      </c>
      <c r="G402" s="26">
        <v>13430</v>
      </c>
      <c r="I402" s="29">
        <v>3</v>
      </c>
      <c r="J402" s="29">
        <v>3</v>
      </c>
      <c r="K402" s="76">
        <v>17</v>
      </c>
    </row>
    <row r="403" spans="3:11" ht="15" hidden="1" customHeight="1">
      <c r="C403" s="7">
        <v>3318</v>
      </c>
      <c r="D403" s="26" t="s">
        <v>128</v>
      </c>
      <c r="E403" s="26">
        <v>69440</v>
      </c>
      <c r="F403" s="26">
        <v>5370</v>
      </c>
      <c r="G403" s="26">
        <v>13430</v>
      </c>
      <c r="I403" s="29">
        <v>3</v>
      </c>
      <c r="J403" s="29">
        <v>3</v>
      </c>
      <c r="K403" s="76">
        <v>18</v>
      </c>
    </row>
    <row r="404" spans="3:11" ht="15" hidden="1" customHeight="1">
      <c r="C404" s="7">
        <v>3319</v>
      </c>
      <c r="D404" s="26" t="s">
        <v>129</v>
      </c>
      <c r="E404" s="26">
        <v>72160</v>
      </c>
      <c r="F404" s="26">
        <v>5370</v>
      </c>
      <c r="G404" s="26">
        <v>13430</v>
      </c>
      <c r="I404" s="29">
        <v>3</v>
      </c>
      <c r="J404" s="29">
        <v>3</v>
      </c>
      <c r="K404" s="76">
        <v>19</v>
      </c>
    </row>
    <row r="405" spans="3:11" ht="15" hidden="1" customHeight="1">
      <c r="C405" s="7">
        <v>3320</v>
      </c>
      <c r="D405" s="26" t="s">
        <v>130</v>
      </c>
      <c r="E405" s="26">
        <v>74880</v>
      </c>
      <c r="F405" s="26">
        <v>5370</v>
      </c>
      <c r="G405" s="26">
        <v>13430</v>
      </c>
      <c r="I405" s="29">
        <v>3</v>
      </c>
      <c r="J405" s="29">
        <v>3</v>
      </c>
      <c r="K405" s="76">
        <v>20</v>
      </c>
    </row>
    <row r="406" spans="3:11" ht="15" hidden="1" customHeight="1">
      <c r="C406" s="7">
        <v>341</v>
      </c>
      <c r="D406" s="26" t="s">
        <v>111</v>
      </c>
      <c r="E406" s="26">
        <v>27940</v>
      </c>
      <c r="F406" s="26">
        <v>6910</v>
      </c>
      <c r="G406" s="26">
        <v>17280</v>
      </c>
      <c r="I406" s="29">
        <v>3</v>
      </c>
      <c r="J406" s="29">
        <v>4</v>
      </c>
      <c r="K406" s="76">
        <v>1</v>
      </c>
    </row>
    <row r="407" spans="3:11" ht="15" hidden="1" customHeight="1">
      <c r="C407" s="7">
        <v>342</v>
      </c>
      <c r="D407" s="26" t="s">
        <v>112</v>
      </c>
      <c r="E407" s="26">
        <v>31550</v>
      </c>
      <c r="F407" s="26">
        <v>6910</v>
      </c>
      <c r="G407" s="26">
        <v>17280</v>
      </c>
      <c r="I407" s="29">
        <v>3</v>
      </c>
      <c r="J407" s="29">
        <v>4</v>
      </c>
      <c r="K407" s="76">
        <v>2</v>
      </c>
    </row>
    <row r="408" spans="3:11" ht="15" hidden="1" customHeight="1">
      <c r="C408" s="7">
        <v>343</v>
      </c>
      <c r="D408" s="26" t="s">
        <v>113</v>
      </c>
      <c r="E408" s="26">
        <v>35160</v>
      </c>
      <c r="F408" s="26">
        <v>6910</v>
      </c>
      <c r="G408" s="26">
        <v>17280</v>
      </c>
      <c r="I408" s="29">
        <v>3</v>
      </c>
      <c r="J408" s="29">
        <v>4</v>
      </c>
      <c r="K408" s="76">
        <v>3</v>
      </c>
    </row>
    <row r="409" spans="3:11" ht="15" hidden="1" customHeight="1">
      <c r="C409" s="7">
        <v>344</v>
      </c>
      <c r="D409" s="26" t="s">
        <v>114</v>
      </c>
      <c r="E409" s="26">
        <v>38770</v>
      </c>
      <c r="F409" s="26">
        <v>6910</v>
      </c>
      <c r="G409" s="26">
        <v>17280</v>
      </c>
      <c r="I409" s="29">
        <v>3</v>
      </c>
      <c r="J409" s="29">
        <v>4</v>
      </c>
      <c r="K409" s="76">
        <v>4</v>
      </c>
    </row>
    <row r="410" spans="3:11" ht="15" hidden="1" customHeight="1">
      <c r="C410" s="7">
        <v>345</v>
      </c>
      <c r="D410" s="26" t="s">
        <v>115</v>
      </c>
      <c r="E410" s="26">
        <v>42380</v>
      </c>
      <c r="F410" s="26">
        <v>6910</v>
      </c>
      <c r="G410" s="26">
        <v>17280</v>
      </c>
      <c r="I410" s="29">
        <v>3</v>
      </c>
      <c r="J410" s="29">
        <v>4</v>
      </c>
      <c r="K410" s="76">
        <v>5</v>
      </c>
    </row>
    <row r="411" spans="3:11" ht="15" hidden="1" customHeight="1">
      <c r="C411" s="7">
        <v>346</v>
      </c>
      <c r="D411" s="26" t="s">
        <v>116</v>
      </c>
      <c r="E411" s="26">
        <v>45990</v>
      </c>
      <c r="F411" s="26">
        <v>6910</v>
      </c>
      <c r="G411" s="26">
        <v>17280</v>
      </c>
      <c r="I411" s="29">
        <v>3</v>
      </c>
      <c r="J411" s="29">
        <v>4</v>
      </c>
      <c r="K411" s="76">
        <v>6</v>
      </c>
    </row>
    <row r="412" spans="3:11" ht="15" hidden="1" customHeight="1">
      <c r="C412" s="7">
        <v>347</v>
      </c>
      <c r="D412" s="26" t="s">
        <v>117</v>
      </c>
      <c r="E412" s="26">
        <v>49600</v>
      </c>
      <c r="F412" s="26">
        <v>6910</v>
      </c>
      <c r="G412" s="26">
        <v>17280</v>
      </c>
      <c r="I412" s="29">
        <v>3</v>
      </c>
      <c r="J412" s="29">
        <v>4</v>
      </c>
      <c r="K412" s="76">
        <v>7</v>
      </c>
    </row>
    <row r="413" spans="3:11" ht="15" hidden="1" customHeight="1">
      <c r="C413" s="7">
        <v>348</v>
      </c>
      <c r="D413" s="26" t="s">
        <v>118</v>
      </c>
      <c r="E413" s="26">
        <v>53200</v>
      </c>
      <c r="F413" s="26">
        <v>6910</v>
      </c>
      <c r="G413" s="26">
        <v>17280</v>
      </c>
      <c r="I413" s="29">
        <v>3</v>
      </c>
      <c r="J413" s="29">
        <v>4</v>
      </c>
      <c r="K413" s="76">
        <v>8</v>
      </c>
    </row>
    <row r="414" spans="3:11" ht="15" hidden="1" customHeight="1">
      <c r="C414" s="7">
        <v>349</v>
      </c>
      <c r="D414" s="26" t="s">
        <v>119</v>
      </c>
      <c r="E414" s="26">
        <v>56810</v>
      </c>
      <c r="F414" s="26">
        <v>6910</v>
      </c>
      <c r="G414" s="26">
        <v>17280</v>
      </c>
      <c r="I414" s="29">
        <v>3</v>
      </c>
      <c r="J414" s="29">
        <v>4</v>
      </c>
      <c r="K414" s="76">
        <v>9</v>
      </c>
    </row>
    <row r="415" spans="3:11" ht="15" hidden="1" customHeight="1">
      <c r="C415" s="7">
        <v>3410</v>
      </c>
      <c r="D415" s="26" t="s">
        <v>120</v>
      </c>
      <c r="E415" s="26">
        <v>60420</v>
      </c>
      <c r="F415" s="26">
        <v>6910</v>
      </c>
      <c r="G415" s="26">
        <v>17280</v>
      </c>
      <c r="I415" s="29">
        <v>3</v>
      </c>
      <c r="J415" s="29">
        <v>4</v>
      </c>
      <c r="K415" s="76">
        <v>10</v>
      </c>
    </row>
    <row r="416" spans="3:11" ht="15" hidden="1" customHeight="1">
      <c r="C416" s="7">
        <v>3411</v>
      </c>
      <c r="D416" s="26" t="s">
        <v>121</v>
      </c>
      <c r="E416" s="26">
        <v>63930</v>
      </c>
      <c r="F416" s="26">
        <v>6910</v>
      </c>
      <c r="G416" s="26">
        <v>17280</v>
      </c>
      <c r="I416" s="29">
        <v>3</v>
      </c>
      <c r="J416" s="29">
        <v>4</v>
      </c>
      <c r="K416" s="76">
        <v>11</v>
      </c>
    </row>
    <row r="417" spans="3:11" ht="15" hidden="1" customHeight="1">
      <c r="C417" s="7">
        <v>3412</v>
      </c>
      <c r="D417" s="26" t="s">
        <v>122</v>
      </c>
      <c r="E417" s="26">
        <v>67430</v>
      </c>
      <c r="F417" s="26">
        <v>6910</v>
      </c>
      <c r="G417" s="26">
        <v>17280</v>
      </c>
      <c r="I417" s="29">
        <v>3</v>
      </c>
      <c r="J417" s="29">
        <v>4</v>
      </c>
      <c r="K417" s="76">
        <v>12</v>
      </c>
    </row>
    <row r="418" spans="3:11" ht="15" hidden="1" customHeight="1">
      <c r="C418" s="7">
        <v>3413</v>
      </c>
      <c r="D418" s="26" t="s">
        <v>123</v>
      </c>
      <c r="E418" s="26">
        <v>70940</v>
      </c>
      <c r="F418" s="26">
        <v>6910</v>
      </c>
      <c r="G418" s="26">
        <v>17280</v>
      </c>
      <c r="I418" s="29">
        <v>3</v>
      </c>
      <c r="J418" s="29">
        <v>4</v>
      </c>
      <c r="K418" s="76">
        <v>13</v>
      </c>
    </row>
    <row r="419" spans="3:11" ht="15" hidden="1" customHeight="1">
      <c r="C419" s="7">
        <v>3414</v>
      </c>
      <c r="D419" s="26" t="s">
        <v>124</v>
      </c>
      <c r="E419" s="26">
        <v>74440</v>
      </c>
      <c r="F419" s="26">
        <v>6910</v>
      </c>
      <c r="G419" s="26">
        <v>17280</v>
      </c>
      <c r="I419" s="29">
        <v>3</v>
      </c>
      <c r="J419" s="29">
        <v>4</v>
      </c>
      <c r="K419" s="76">
        <v>14</v>
      </c>
    </row>
    <row r="420" spans="3:11" ht="15" hidden="1" customHeight="1">
      <c r="C420" s="7">
        <v>3415</v>
      </c>
      <c r="D420" s="26" t="s">
        <v>125</v>
      </c>
      <c r="E420" s="26">
        <v>77950</v>
      </c>
      <c r="F420" s="26">
        <v>6910</v>
      </c>
      <c r="G420" s="26">
        <v>17280</v>
      </c>
      <c r="I420" s="29">
        <v>3</v>
      </c>
      <c r="J420" s="29">
        <v>4</v>
      </c>
      <c r="K420" s="76">
        <v>15</v>
      </c>
    </row>
    <row r="421" spans="3:11" ht="15" hidden="1" customHeight="1">
      <c r="C421" s="7">
        <v>3416</v>
      </c>
      <c r="D421" s="26" t="s">
        <v>126</v>
      </c>
      <c r="E421" s="26">
        <v>81450</v>
      </c>
      <c r="F421" s="26">
        <v>6910</v>
      </c>
      <c r="G421" s="26">
        <v>17280</v>
      </c>
      <c r="I421" s="29">
        <v>3</v>
      </c>
      <c r="J421" s="29">
        <v>4</v>
      </c>
      <c r="K421" s="76">
        <v>16</v>
      </c>
    </row>
    <row r="422" spans="3:11" ht="15" hidden="1" customHeight="1">
      <c r="C422" s="7">
        <v>3417</v>
      </c>
      <c r="D422" s="26" t="s">
        <v>127</v>
      </c>
      <c r="E422" s="26">
        <v>84960</v>
      </c>
      <c r="F422" s="26">
        <v>6910</v>
      </c>
      <c r="G422" s="26">
        <v>17280</v>
      </c>
      <c r="I422" s="29">
        <v>3</v>
      </c>
      <c r="J422" s="29">
        <v>4</v>
      </c>
      <c r="K422" s="76">
        <v>17</v>
      </c>
    </row>
    <row r="423" spans="3:11" ht="15" hidden="1" customHeight="1">
      <c r="C423" s="7">
        <v>3418</v>
      </c>
      <c r="D423" s="26" t="s">
        <v>128</v>
      </c>
      <c r="E423" s="26">
        <v>88460</v>
      </c>
      <c r="F423" s="26">
        <v>6910</v>
      </c>
      <c r="G423" s="26">
        <v>17280</v>
      </c>
      <c r="I423" s="29">
        <v>3</v>
      </c>
      <c r="J423" s="29">
        <v>4</v>
      </c>
      <c r="K423" s="76">
        <v>18</v>
      </c>
    </row>
    <row r="424" spans="3:11" ht="15" hidden="1" customHeight="1">
      <c r="C424" s="7">
        <v>3419</v>
      </c>
      <c r="D424" s="26" t="s">
        <v>129</v>
      </c>
      <c r="E424" s="26">
        <v>91970</v>
      </c>
      <c r="F424" s="26">
        <v>6910</v>
      </c>
      <c r="G424" s="26">
        <v>17280</v>
      </c>
      <c r="I424" s="29">
        <v>3</v>
      </c>
      <c r="J424" s="29">
        <v>4</v>
      </c>
      <c r="K424" s="76">
        <v>19</v>
      </c>
    </row>
    <row r="425" spans="3:11" ht="15" hidden="1" customHeight="1">
      <c r="C425" s="7">
        <v>3420</v>
      </c>
      <c r="D425" s="26" t="s">
        <v>130</v>
      </c>
      <c r="E425" s="26">
        <v>95470</v>
      </c>
      <c r="F425" s="26">
        <v>6910</v>
      </c>
      <c r="G425" s="26">
        <v>17280</v>
      </c>
      <c r="I425" s="29">
        <v>3</v>
      </c>
      <c r="J425" s="29">
        <v>4</v>
      </c>
      <c r="K425" s="76">
        <v>20</v>
      </c>
    </row>
    <row r="426" spans="3:11" ht="15" hidden="1" customHeight="1">
      <c r="C426" s="7">
        <v>411</v>
      </c>
      <c r="D426" s="26" t="s">
        <v>111</v>
      </c>
      <c r="E426" s="26">
        <v>12530</v>
      </c>
      <c r="F426" s="26">
        <v>3060</v>
      </c>
      <c r="G426" s="26">
        <v>7640</v>
      </c>
      <c r="I426" s="29">
        <v>4</v>
      </c>
      <c r="J426" s="29">
        <v>1</v>
      </c>
      <c r="K426" s="76">
        <v>1</v>
      </c>
    </row>
    <row r="427" spans="3:11" ht="15" hidden="1" customHeight="1">
      <c r="C427" s="7">
        <v>412</v>
      </c>
      <c r="D427" s="26" t="s">
        <v>112</v>
      </c>
      <c r="E427" s="26">
        <v>14070</v>
      </c>
      <c r="F427" s="26">
        <v>3060</v>
      </c>
      <c r="G427" s="26">
        <v>7640</v>
      </c>
      <c r="I427" s="29">
        <v>4</v>
      </c>
      <c r="J427" s="29">
        <v>1</v>
      </c>
      <c r="K427" s="76">
        <v>2</v>
      </c>
    </row>
    <row r="428" spans="3:11" ht="15" hidden="1" customHeight="1">
      <c r="C428" s="7">
        <v>413</v>
      </c>
      <c r="D428" s="26" t="s">
        <v>113</v>
      </c>
      <c r="E428" s="26">
        <v>15600</v>
      </c>
      <c r="F428" s="26">
        <v>3060</v>
      </c>
      <c r="G428" s="26">
        <v>7640</v>
      </c>
      <c r="I428" s="29">
        <v>4</v>
      </c>
      <c r="J428" s="29">
        <v>1</v>
      </c>
      <c r="K428" s="76">
        <v>3</v>
      </c>
    </row>
    <row r="429" spans="3:11" ht="15" hidden="1" customHeight="1">
      <c r="C429" s="7">
        <v>414</v>
      </c>
      <c r="D429" s="26" t="s">
        <v>114</v>
      </c>
      <c r="E429" s="26">
        <v>17140</v>
      </c>
      <c r="F429" s="26">
        <v>3060</v>
      </c>
      <c r="G429" s="26">
        <v>7640</v>
      </c>
      <c r="I429" s="29">
        <v>4</v>
      </c>
      <c r="J429" s="29">
        <v>1</v>
      </c>
      <c r="K429" s="76">
        <v>4</v>
      </c>
    </row>
    <row r="430" spans="3:11" ht="15" hidden="1" customHeight="1">
      <c r="C430" s="7">
        <v>415</v>
      </c>
      <c r="D430" s="26" t="s">
        <v>115</v>
      </c>
      <c r="E430" s="26">
        <v>18680</v>
      </c>
      <c r="F430" s="26">
        <v>3060</v>
      </c>
      <c r="G430" s="26">
        <v>7640</v>
      </c>
      <c r="I430" s="29">
        <v>4</v>
      </c>
      <c r="J430" s="29">
        <v>1</v>
      </c>
      <c r="K430" s="76">
        <v>5</v>
      </c>
    </row>
    <row r="431" spans="3:11" ht="15" hidden="1" customHeight="1">
      <c r="C431" s="7">
        <v>416</v>
      </c>
      <c r="D431" s="26" t="s">
        <v>116</v>
      </c>
      <c r="E431" s="26">
        <v>20220</v>
      </c>
      <c r="F431" s="26">
        <v>3060</v>
      </c>
      <c r="G431" s="26">
        <v>7640</v>
      </c>
      <c r="I431" s="29">
        <v>4</v>
      </c>
      <c r="J431" s="29">
        <v>1</v>
      </c>
      <c r="K431" s="76">
        <v>6</v>
      </c>
    </row>
    <row r="432" spans="3:11" ht="15" hidden="1" customHeight="1">
      <c r="C432" s="7">
        <v>417</v>
      </c>
      <c r="D432" s="26" t="s">
        <v>117</v>
      </c>
      <c r="E432" s="26">
        <v>21760</v>
      </c>
      <c r="F432" s="26">
        <v>3060</v>
      </c>
      <c r="G432" s="26">
        <v>7640</v>
      </c>
      <c r="I432" s="29">
        <v>4</v>
      </c>
      <c r="J432" s="29">
        <v>1</v>
      </c>
      <c r="K432" s="76">
        <v>7</v>
      </c>
    </row>
    <row r="433" spans="3:11" ht="15" hidden="1" customHeight="1">
      <c r="C433" s="7">
        <v>418</v>
      </c>
      <c r="D433" s="26" t="s">
        <v>118</v>
      </c>
      <c r="E433" s="26">
        <v>23300</v>
      </c>
      <c r="F433" s="26">
        <v>3060</v>
      </c>
      <c r="G433" s="26">
        <v>7640</v>
      </c>
      <c r="I433" s="29">
        <v>4</v>
      </c>
      <c r="J433" s="29">
        <v>1</v>
      </c>
      <c r="K433" s="76">
        <v>8</v>
      </c>
    </row>
    <row r="434" spans="3:11" ht="15" hidden="1" customHeight="1">
      <c r="C434" s="7">
        <v>419</v>
      </c>
      <c r="D434" s="26" t="s">
        <v>119</v>
      </c>
      <c r="E434" s="26">
        <v>24840</v>
      </c>
      <c r="F434" s="26">
        <v>3060</v>
      </c>
      <c r="G434" s="26">
        <v>7640</v>
      </c>
      <c r="I434" s="29">
        <v>4</v>
      </c>
      <c r="J434" s="29">
        <v>1</v>
      </c>
      <c r="K434" s="76">
        <v>9</v>
      </c>
    </row>
    <row r="435" spans="3:11" ht="15" hidden="1" customHeight="1">
      <c r="C435" s="7">
        <v>4110</v>
      </c>
      <c r="D435" s="26" t="s">
        <v>120</v>
      </c>
      <c r="E435" s="26">
        <v>26380</v>
      </c>
      <c r="F435" s="26">
        <v>3060</v>
      </c>
      <c r="G435" s="26">
        <v>7640</v>
      </c>
      <c r="I435" s="29">
        <v>4</v>
      </c>
      <c r="J435" s="29">
        <v>1</v>
      </c>
      <c r="K435" s="76">
        <v>10</v>
      </c>
    </row>
    <row r="436" spans="3:11" ht="15" hidden="1" customHeight="1">
      <c r="C436" s="7">
        <v>4111</v>
      </c>
      <c r="D436" s="26" t="s">
        <v>121</v>
      </c>
      <c r="E436" s="26">
        <v>27910</v>
      </c>
      <c r="F436" s="26">
        <v>3060</v>
      </c>
      <c r="G436" s="26">
        <v>7640</v>
      </c>
      <c r="I436" s="29">
        <v>4</v>
      </c>
      <c r="J436" s="29">
        <v>1</v>
      </c>
      <c r="K436" s="76">
        <v>11</v>
      </c>
    </row>
    <row r="437" spans="3:11" ht="15" hidden="1" customHeight="1">
      <c r="C437" s="7">
        <v>4112</v>
      </c>
      <c r="D437" s="26" t="s">
        <v>122</v>
      </c>
      <c r="E437" s="26">
        <v>29450</v>
      </c>
      <c r="F437" s="26">
        <v>3060</v>
      </c>
      <c r="G437" s="26">
        <v>7640</v>
      </c>
      <c r="I437" s="29">
        <v>4</v>
      </c>
      <c r="J437" s="29">
        <v>1</v>
      </c>
      <c r="K437" s="76">
        <v>12</v>
      </c>
    </row>
    <row r="438" spans="3:11" ht="15" hidden="1" customHeight="1">
      <c r="C438" s="7">
        <v>4113</v>
      </c>
      <c r="D438" s="26" t="s">
        <v>123</v>
      </c>
      <c r="E438" s="26">
        <v>30980</v>
      </c>
      <c r="F438" s="26">
        <v>3060</v>
      </c>
      <c r="G438" s="26">
        <v>7640</v>
      </c>
      <c r="I438" s="29">
        <v>4</v>
      </c>
      <c r="J438" s="29">
        <v>1</v>
      </c>
      <c r="K438" s="76">
        <v>13</v>
      </c>
    </row>
    <row r="439" spans="3:11" ht="15" hidden="1" customHeight="1">
      <c r="C439" s="7">
        <v>4114</v>
      </c>
      <c r="D439" s="26" t="s">
        <v>124</v>
      </c>
      <c r="E439" s="26">
        <v>32520</v>
      </c>
      <c r="F439" s="26">
        <v>3060</v>
      </c>
      <c r="G439" s="26">
        <v>7640</v>
      </c>
      <c r="I439" s="29">
        <v>4</v>
      </c>
      <c r="J439" s="29">
        <v>1</v>
      </c>
      <c r="K439" s="76">
        <v>14</v>
      </c>
    </row>
    <row r="440" spans="3:11" ht="15" hidden="1" customHeight="1">
      <c r="C440" s="7">
        <v>4115</v>
      </c>
      <c r="D440" s="26" t="s">
        <v>125</v>
      </c>
      <c r="E440" s="26">
        <v>34050</v>
      </c>
      <c r="F440" s="26">
        <v>3060</v>
      </c>
      <c r="G440" s="26">
        <v>7640</v>
      </c>
      <c r="I440" s="29">
        <v>4</v>
      </c>
      <c r="J440" s="29">
        <v>1</v>
      </c>
      <c r="K440" s="76">
        <v>15</v>
      </c>
    </row>
    <row r="441" spans="3:11" ht="15" hidden="1" customHeight="1">
      <c r="C441" s="7">
        <v>4116</v>
      </c>
      <c r="D441" s="26" t="s">
        <v>126</v>
      </c>
      <c r="E441" s="26">
        <v>35590</v>
      </c>
      <c r="F441" s="26">
        <v>3060</v>
      </c>
      <c r="G441" s="26">
        <v>7640</v>
      </c>
      <c r="I441" s="29">
        <v>4</v>
      </c>
      <c r="J441" s="29">
        <v>1</v>
      </c>
      <c r="K441" s="76">
        <v>16</v>
      </c>
    </row>
    <row r="442" spans="3:11" ht="15" hidden="1" customHeight="1">
      <c r="C442" s="7">
        <v>4117</v>
      </c>
      <c r="D442" s="26" t="s">
        <v>127</v>
      </c>
      <c r="E442" s="26">
        <v>37120</v>
      </c>
      <c r="F442" s="26">
        <v>3060</v>
      </c>
      <c r="G442" s="26">
        <v>7640</v>
      </c>
      <c r="I442" s="29">
        <v>4</v>
      </c>
      <c r="J442" s="29">
        <v>1</v>
      </c>
      <c r="K442" s="76">
        <v>17</v>
      </c>
    </row>
    <row r="443" spans="3:11" ht="15" hidden="1" customHeight="1">
      <c r="C443" s="7">
        <v>4118</v>
      </c>
      <c r="D443" s="26" t="s">
        <v>128</v>
      </c>
      <c r="E443" s="26">
        <v>38660</v>
      </c>
      <c r="F443" s="26">
        <v>3060</v>
      </c>
      <c r="G443" s="26">
        <v>7640</v>
      </c>
      <c r="I443" s="29">
        <v>4</v>
      </c>
      <c r="J443" s="29">
        <v>1</v>
      </c>
      <c r="K443" s="76">
        <v>18</v>
      </c>
    </row>
    <row r="444" spans="3:11" ht="15" hidden="1" customHeight="1">
      <c r="C444" s="7">
        <v>4119</v>
      </c>
      <c r="D444" s="26" t="s">
        <v>129</v>
      </c>
      <c r="E444" s="26">
        <v>40190</v>
      </c>
      <c r="F444" s="26">
        <v>3060</v>
      </c>
      <c r="G444" s="26">
        <v>7640</v>
      </c>
      <c r="I444" s="29">
        <v>4</v>
      </c>
      <c r="J444" s="29">
        <v>1</v>
      </c>
      <c r="K444" s="76">
        <v>19</v>
      </c>
    </row>
    <row r="445" spans="3:11" ht="15" hidden="1" customHeight="1">
      <c r="C445" s="7">
        <v>4120</v>
      </c>
      <c r="D445" s="26" t="s">
        <v>130</v>
      </c>
      <c r="E445" s="26">
        <v>41730</v>
      </c>
      <c r="F445" s="26">
        <v>3060</v>
      </c>
      <c r="G445" s="26">
        <v>7640</v>
      </c>
      <c r="I445" s="29">
        <v>4</v>
      </c>
      <c r="J445" s="29">
        <v>1</v>
      </c>
      <c r="K445" s="76">
        <v>20</v>
      </c>
    </row>
    <row r="446" spans="3:11" ht="15" hidden="1" customHeight="1">
      <c r="C446" s="7">
        <v>421</v>
      </c>
      <c r="D446" s="26" t="s">
        <v>111</v>
      </c>
      <c r="E446" s="26">
        <v>14560</v>
      </c>
      <c r="F446" s="26">
        <v>3540</v>
      </c>
      <c r="G446" s="26">
        <v>8850</v>
      </c>
      <c r="I446" s="29">
        <v>4</v>
      </c>
      <c r="J446" s="29">
        <v>2</v>
      </c>
      <c r="K446" s="76">
        <v>1</v>
      </c>
    </row>
    <row r="447" spans="3:11" ht="15" hidden="1" customHeight="1">
      <c r="C447" s="7">
        <v>422</v>
      </c>
      <c r="D447" s="26" t="s">
        <v>112</v>
      </c>
      <c r="E447" s="26">
        <v>16370</v>
      </c>
      <c r="F447" s="26">
        <v>3540</v>
      </c>
      <c r="G447" s="26">
        <v>8850</v>
      </c>
      <c r="I447" s="29">
        <v>4</v>
      </c>
      <c r="J447" s="29">
        <v>2</v>
      </c>
      <c r="K447" s="76">
        <v>2</v>
      </c>
    </row>
    <row r="448" spans="3:11" ht="15" hidden="1" customHeight="1">
      <c r="C448" s="7">
        <v>423</v>
      </c>
      <c r="D448" s="26" t="s">
        <v>113</v>
      </c>
      <c r="E448" s="26">
        <v>18190</v>
      </c>
      <c r="F448" s="26">
        <v>3540</v>
      </c>
      <c r="G448" s="26">
        <v>8850</v>
      </c>
      <c r="I448" s="29">
        <v>4</v>
      </c>
      <c r="J448" s="29">
        <v>2</v>
      </c>
      <c r="K448" s="76">
        <v>3</v>
      </c>
    </row>
    <row r="449" spans="3:11" ht="15" hidden="1" customHeight="1">
      <c r="C449" s="7">
        <v>424</v>
      </c>
      <c r="D449" s="26" t="s">
        <v>114</v>
      </c>
      <c r="E449" s="26">
        <v>20000</v>
      </c>
      <c r="F449" s="26">
        <v>3540</v>
      </c>
      <c r="G449" s="26">
        <v>8850</v>
      </c>
      <c r="I449" s="29">
        <v>4</v>
      </c>
      <c r="J449" s="29">
        <v>2</v>
      </c>
      <c r="K449" s="76">
        <v>4</v>
      </c>
    </row>
    <row r="450" spans="3:11" ht="15" hidden="1" customHeight="1">
      <c r="C450" s="7">
        <v>425</v>
      </c>
      <c r="D450" s="26" t="s">
        <v>115</v>
      </c>
      <c r="E450" s="26">
        <v>21810</v>
      </c>
      <c r="F450" s="26">
        <v>3540</v>
      </c>
      <c r="G450" s="26">
        <v>8850</v>
      </c>
      <c r="I450" s="29">
        <v>4</v>
      </c>
      <c r="J450" s="29">
        <v>2</v>
      </c>
      <c r="K450" s="76">
        <v>5</v>
      </c>
    </row>
    <row r="451" spans="3:11" ht="15" hidden="1" customHeight="1">
      <c r="C451" s="7">
        <v>426</v>
      </c>
      <c r="D451" s="26" t="s">
        <v>116</v>
      </c>
      <c r="E451" s="26">
        <v>23630</v>
      </c>
      <c r="F451" s="26">
        <v>3540</v>
      </c>
      <c r="G451" s="26">
        <v>8850</v>
      </c>
      <c r="I451" s="29">
        <v>4</v>
      </c>
      <c r="J451" s="29">
        <v>2</v>
      </c>
      <c r="K451" s="76">
        <v>6</v>
      </c>
    </row>
    <row r="452" spans="3:11" ht="15" hidden="1" customHeight="1">
      <c r="C452" s="7">
        <v>427</v>
      </c>
      <c r="D452" s="26" t="s">
        <v>117</v>
      </c>
      <c r="E452" s="26">
        <v>25440</v>
      </c>
      <c r="F452" s="26">
        <v>3540</v>
      </c>
      <c r="G452" s="26">
        <v>8850</v>
      </c>
      <c r="I452" s="29">
        <v>4</v>
      </c>
      <c r="J452" s="29">
        <v>2</v>
      </c>
      <c r="K452" s="76">
        <v>7</v>
      </c>
    </row>
    <row r="453" spans="3:11" ht="15" hidden="1" customHeight="1">
      <c r="C453" s="7">
        <v>428</v>
      </c>
      <c r="D453" s="26" t="s">
        <v>118</v>
      </c>
      <c r="E453" s="26">
        <v>27250</v>
      </c>
      <c r="F453" s="26">
        <v>3540</v>
      </c>
      <c r="G453" s="26">
        <v>8850</v>
      </c>
      <c r="I453" s="29">
        <v>4</v>
      </c>
      <c r="J453" s="29">
        <v>2</v>
      </c>
      <c r="K453" s="76">
        <v>8</v>
      </c>
    </row>
    <row r="454" spans="3:11" ht="15" hidden="1" customHeight="1">
      <c r="C454" s="7">
        <v>429</v>
      </c>
      <c r="D454" s="26" t="s">
        <v>119</v>
      </c>
      <c r="E454" s="26">
        <v>29060</v>
      </c>
      <c r="F454" s="26">
        <v>3540</v>
      </c>
      <c r="G454" s="26">
        <v>8850</v>
      </c>
      <c r="I454" s="29">
        <v>4</v>
      </c>
      <c r="J454" s="29">
        <v>2</v>
      </c>
      <c r="K454" s="76">
        <v>9</v>
      </c>
    </row>
    <row r="455" spans="3:11" ht="15" hidden="1" customHeight="1">
      <c r="C455" s="7">
        <v>4210</v>
      </c>
      <c r="D455" s="26" t="s">
        <v>120</v>
      </c>
      <c r="E455" s="26">
        <v>30880</v>
      </c>
      <c r="F455" s="26">
        <v>3540</v>
      </c>
      <c r="G455" s="26">
        <v>8850</v>
      </c>
      <c r="I455" s="29">
        <v>4</v>
      </c>
      <c r="J455" s="29">
        <v>2</v>
      </c>
      <c r="K455" s="76">
        <v>10</v>
      </c>
    </row>
    <row r="456" spans="3:11" ht="15" hidden="1" customHeight="1">
      <c r="C456" s="7">
        <v>4211</v>
      </c>
      <c r="D456" s="26" t="s">
        <v>121</v>
      </c>
      <c r="E456" s="26">
        <v>32660</v>
      </c>
      <c r="F456" s="26">
        <v>3540</v>
      </c>
      <c r="G456" s="26">
        <v>8850</v>
      </c>
      <c r="I456" s="29">
        <v>4</v>
      </c>
      <c r="J456" s="29">
        <v>2</v>
      </c>
      <c r="K456" s="76">
        <v>11</v>
      </c>
    </row>
    <row r="457" spans="3:11" ht="15" hidden="1" customHeight="1">
      <c r="C457" s="7">
        <v>4212</v>
      </c>
      <c r="D457" s="26" t="s">
        <v>122</v>
      </c>
      <c r="E457" s="26">
        <v>34450</v>
      </c>
      <c r="F457" s="26">
        <v>3540</v>
      </c>
      <c r="G457" s="26">
        <v>8850</v>
      </c>
      <c r="I457" s="29">
        <v>4</v>
      </c>
      <c r="J457" s="29">
        <v>2</v>
      </c>
      <c r="K457" s="76">
        <v>12</v>
      </c>
    </row>
    <row r="458" spans="3:11" ht="15" hidden="1" customHeight="1">
      <c r="C458" s="7">
        <v>4213</v>
      </c>
      <c r="D458" s="26" t="s">
        <v>123</v>
      </c>
      <c r="E458" s="26">
        <v>36230</v>
      </c>
      <c r="F458" s="26">
        <v>3540</v>
      </c>
      <c r="G458" s="26">
        <v>8850</v>
      </c>
      <c r="I458" s="29">
        <v>4</v>
      </c>
      <c r="J458" s="29">
        <v>2</v>
      </c>
      <c r="K458" s="76">
        <v>13</v>
      </c>
    </row>
    <row r="459" spans="3:11" ht="15" hidden="1" customHeight="1">
      <c r="C459" s="7">
        <v>4214</v>
      </c>
      <c r="D459" s="26" t="s">
        <v>124</v>
      </c>
      <c r="E459" s="26">
        <v>38020</v>
      </c>
      <c r="F459" s="26">
        <v>3540</v>
      </c>
      <c r="G459" s="26">
        <v>8850</v>
      </c>
      <c r="I459" s="29">
        <v>4</v>
      </c>
      <c r="J459" s="29">
        <v>2</v>
      </c>
      <c r="K459" s="76">
        <v>14</v>
      </c>
    </row>
    <row r="460" spans="3:11" ht="15" hidden="1" customHeight="1">
      <c r="C460" s="7">
        <v>4215</v>
      </c>
      <c r="D460" s="26" t="s">
        <v>125</v>
      </c>
      <c r="E460" s="26">
        <v>39800</v>
      </c>
      <c r="F460" s="26">
        <v>3540</v>
      </c>
      <c r="G460" s="26">
        <v>8850</v>
      </c>
      <c r="I460" s="29">
        <v>4</v>
      </c>
      <c r="J460" s="29">
        <v>2</v>
      </c>
      <c r="K460" s="76">
        <v>15</v>
      </c>
    </row>
    <row r="461" spans="3:11" ht="15" hidden="1" customHeight="1">
      <c r="C461" s="7">
        <v>4216</v>
      </c>
      <c r="D461" s="26" t="s">
        <v>126</v>
      </c>
      <c r="E461" s="26">
        <v>41590</v>
      </c>
      <c r="F461" s="26">
        <v>3540</v>
      </c>
      <c r="G461" s="26">
        <v>8850</v>
      </c>
      <c r="I461" s="29">
        <v>4</v>
      </c>
      <c r="J461" s="29">
        <v>2</v>
      </c>
      <c r="K461" s="76">
        <v>16</v>
      </c>
    </row>
    <row r="462" spans="3:11" ht="15" hidden="1" customHeight="1">
      <c r="C462" s="7">
        <v>4217</v>
      </c>
      <c r="D462" s="26" t="s">
        <v>127</v>
      </c>
      <c r="E462" s="26">
        <v>43370</v>
      </c>
      <c r="F462" s="26">
        <v>3540</v>
      </c>
      <c r="G462" s="26">
        <v>8850</v>
      </c>
      <c r="I462" s="29">
        <v>4</v>
      </c>
      <c r="J462" s="29">
        <v>2</v>
      </c>
      <c r="K462" s="76">
        <v>17</v>
      </c>
    </row>
    <row r="463" spans="3:11" ht="15" hidden="1" customHeight="1">
      <c r="C463" s="7">
        <v>4218</v>
      </c>
      <c r="D463" s="26" t="s">
        <v>128</v>
      </c>
      <c r="E463" s="26">
        <v>45160</v>
      </c>
      <c r="F463" s="26">
        <v>3540</v>
      </c>
      <c r="G463" s="26">
        <v>8850</v>
      </c>
      <c r="I463" s="29">
        <v>4</v>
      </c>
      <c r="J463" s="29">
        <v>2</v>
      </c>
      <c r="K463" s="76">
        <v>18</v>
      </c>
    </row>
    <row r="464" spans="3:11" ht="15" hidden="1" customHeight="1">
      <c r="C464" s="7">
        <v>4219</v>
      </c>
      <c r="D464" s="26" t="s">
        <v>129</v>
      </c>
      <c r="E464" s="26">
        <v>46940</v>
      </c>
      <c r="F464" s="26">
        <v>3540</v>
      </c>
      <c r="G464" s="26">
        <v>8850</v>
      </c>
      <c r="I464" s="29">
        <v>4</v>
      </c>
      <c r="J464" s="29">
        <v>2</v>
      </c>
      <c r="K464" s="76">
        <v>19</v>
      </c>
    </row>
    <row r="465" spans="3:11" ht="15" hidden="1" customHeight="1">
      <c r="C465" s="7">
        <v>4220</v>
      </c>
      <c r="D465" s="26" t="s">
        <v>130</v>
      </c>
      <c r="E465" s="26">
        <v>48730</v>
      </c>
      <c r="F465" s="26">
        <v>3540</v>
      </c>
      <c r="G465" s="26">
        <v>8850</v>
      </c>
      <c r="I465" s="29">
        <v>4</v>
      </c>
      <c r="J465" s="29">
        <v>2</v>
      </c>
      <c r="K465" s="76">
        <v>20</v>
      </c>
    </row>
    <row r="466" spans="3:11" ht="15" hidden="1" customHeight="1">
      <c r="C466" s="7">
        <v>431</v>
      </c>
      <c r="D466" s="26" t="s">
        <v>111</v>
      </c>
      <c r="E466" s="26">
        <v>18680</v>
      </c>
      <c r="F466" s="26">
        <v>4710</v>
      </c>
      <c r="G466" s="26">
        <v>11770</v>
      </c>
      <c r="I466" s="29">
        <v>4</v>
      </c>
      <c r="J466" s="29">
        <v>3</v>
      </c>
      <c r="K466" s="76">
        <v>1</v>
      </c>
    </row>
    <row r="467" spans="3:11" ht="15" hidden="1" customHeight="1">
      <c r="C467" s="7">
        <v>432</v>
      </c>
      <c r="D467" s="26" t="s">
        <v>112</v>
      </c>
      <c r="E467" s="26">
        <v>21150</v>
      </c>
      <c r="F467" s="26">
        <v>4710</v>
      </c>
      <c r="G467" s="26">
        <v>11770</v>
      </c>
      <c r="I467" s="29">
        <v>4</v>
      </c>
      <c r="J467" s="29">
        <v>3</v>
      </c>
      <c r="K467" s="76">
        <v>2</v>
      </c>
    </row>
    <row r="468" spans="3:11" ht="15" hidden="1" customHeight="1">
      <c r="C468" s="7">
        <v>433</v>
      </c>
      <c r="D468" s="26" t="s">
        <v>113</v>
      </c>
      <c r="E468" s="26">
        <v>23620</v>
      </c>
      <c r="F468" s="26">
        <v>4710</v>
      </c>
      <c r="G468" s="26">
        <v>11770</v>
      </c>
      <c r="I468" s="29">
        <v>4</v>
      </c>
      <c r="J468" s="29">
        <v>3</v>
      </c>
      <c r="K468" s="76">
        <v>3</v>
      </c>
    </row>
    <row r="469" spans="3:11" ht="15" hidden="1" customHeight="1">
      <c r="C469" s="7">
        <v>434</v>
      </c>
      <c r="D469" s="26" t="s">
        <v>114</v>
      </c>
      <c r="E469" s="26">
        <v>26090</v>
      </c>
      <c r="F469" s="26">
        <v>4710</v>
      </c>
      <c r="G469" s="26">
        <v>11770</v>
      </c>
      <c r="I469" s="29">
        <v>4</v>
      </c>
      <c r="J469" s="29">
        <v>3</v>
      </c>
      <c r="K469" s="76">
        <v>4</v>
      </c>
    </row>
    <row r="470" spans="3:11" ht="15" hidden="1" customHeight="1">
      <c r="C470" s="7">
        <v>435</v>
      </c>
      <c r="D470" s="26" t="s">
        <v>115</v>
      </c>
      <c r="E470" s="26">
        <v>28560</v>
      </c>
      <c r="F470" s="26">
        <v>4710</v>
      </c>
      <c r="G470" s="26">
        <v>11770</v>
      </c>
      <c r="I470" s="29">
        <v>4</v>
      </c>
      <c r="J470" s="29">
        <v>3</v>
      </c>
      <c r="K470" s="76">
        <v>5</v>
      </c>
    </row>
    <row r="471" spans="3:11" ht="15" hidden="1" customHeight="1">
      <c r="C471" s="7">
        <v>436</v>
      </c>
      <c r="D471" s="26" t="s">
        <v>116</v>
      </c>
      <c r="E471" s="26">
        <v>31030</v>
      </c>
      <c r="F471" s="26">
        <v>4710</v>
      </c>
      <c r="G471" s="26">
        <v>11770</v>
      </c>
      <c r="I471" s="29">
        <v>4</v>
      </c>
      <c r="J471" s="29">
        <v>3</v>
      </c>
      <c r="K471" s="76">
        <v>6</v>
      </c>
    </row>
    <row r="472" spans="3:11" ht="15" hidden="1" customHeight="1">
      <c r="C472" s="7">
        <v>437</v>
      </c>
      <c r="D472" s="26" t="s">
        <v>117</v>
      </c>
      <c r="E472" s="26">
        <v>33500</v>
      </c>
      <c r="F472" s="26">
        <v>4710</v>
      </c>
      <c r="G472" s="26">
        <v>11770</v>
      </c>
      <c r="I472" s="29">
        <v>4</v>
      </c>
      <c r="J472" s="29">
        <v>3</v>
      </c>
      <c r="K472" s="76">
        <v>7</v>
      </c>
    </row>
    <row r="473" spans="3:11" ht="15" hidden="1" customHeight="1">
      <c r="C473" s="7">
        <v>438</v>
      </c>
      <c r="D473" s="26" t="s">
        <v>118</v>
      </c>
      <c r="E473" s="26">
        <v>35970</v>
      </c>
      <c r="F473" s="26">
        <v>4710</v>
      </c>
      <c r="G473" s="26">
        <v>11770</v>
      </c>
      <c r="I473" s="29">
        <v>4</v>
      </c>
      <c r="J473" s="29">
        <v>3</v>
      </c>
      <c r="K473" s="76">
        <v>8</v>
      </c>
    </row>
    <row r="474" spans="3:11" ht="15" hidden="1" customHeight="1">
      <c r="C474" s="7">
        <v>439</v>
      </c>
      <c r="D474" s="26" t="s">
        <v>119</v>
      </c>
      <c r="E474" s="26">
        <v>38440</v>
      </c>
      <c r="F474" s="26">
        <v>4710</v>
      </c>
      <c r="G474" s="26">
        <v>11770</v>
      </c>
      <c r="I474" s="29">
        <v>4</v>
      </c>
      <c r="J474" s="29">
        <v>3</v>
      </c>
      <c r="K474" s="76">
        <v>9</v>
      </c>
    </row>
    <row r="475" spans="3:11" ht="15" hidden="1" customHeight="1">
      <c r="C475" s="7">
        <v>4310</v>
      </c>
      <c r="D475" s="26" t="s">
        <v>120</v>
      </c>
      <c r="E475" s="26">
        <v>40910</v>
      </c>
      <c r="F475" s="26">
        <v>4710</v>
      </c>
      <c r="G475" s="26">
        <v>11770</v>
      </c>
      <c r="I475" s="29">
        <v>4</v>
      </c>
      <c r="J475" s="29">
        <v>3</v>
      </c>
      <c r="K475" s="76">
        <v>10</v>
      </c>
    </row>
    <row r="476" spans="3:11" ht="15" hidden="1" customHeight="1">
      <c r="C476" s="7">
        <v>4311</v>
      </c>
      <c r="D476" s="26" t="s">
        <v>121</v>
      </c>
      <c r="E476" s="26">
        <v>43300</v>
      </c>
      <c r="F476" s="26">
        <v>4710</v>
      </c>
      <c r="G476" s="26">
        <v>11770</v>
      </c>
      <c r="I476" s="29">
        <v>4</v>
      </c>
      <c r="J476" s="29">
        <v>3</v>
      </c>
      <c r="K476" s="76">
        <v>11</v>
      </c>
    </row>
    <row r="477" spans="3:11" ht="15" hidden="1" customHeight="1">
      <c r="C477" s="7">
        <v>4312</v>
      </c>
      <c r="D477" s="26" t="s">
        <v>122</v>
      </c>
      <c r="E477" s="26">
        <v>45690</v>
      </c>
      <c r="F477" s="26">
        <v>4710</v>
      </c>
      <c r="G477" s="26">
        <v>11770</v>
      </c>
      <c r="I477" s="29">
        <v>4</v>
      </c>
      <c r="J477" s="29">
        <v>3</v>
      </c>
      <c r="K477" s="76">
        <v>12</v>
      </c>
    </row>
    <row r="478" spans="3:11" ht="15" hidden="1" customHeight="1">
      <c r="C478" s="7">
        <v>4313</v>
      </c>
      <c r="D478" s="26" t="s">
        <v>123</v>
      </c>
      <c r="E478" s="26">
        <v>48080</v>
      </c>
      <c r="F478" s="26">
        <v>4710</v>
      </c>
      <c r="G478" s="26">
        <v>11770</v>
      </c>
      <c r="I478" s="29">
        <v>4</v>
      </c>
      <c r="J478" s="29">
        <v>3</v>
      </c>
      <c r="K478" s="76">
        <v>13</v>
      </c>
    </row>
    <row r="479" spans="3:11" ht="15" hidden="1" customHeight="1">
      <c r="C479" s="7">
        <v>4314</v>
      </c>
      <c r="D479" s="26" t="s">
        <v>124</v>
      </c>
      <c r="E479" s="26">
        <v>50470</v>
      </c>
      <c r="F479" s="26">
        <v>4710</v>
      </c>
      <c r="G479" s="26">
        <v>11770</v>
      </c>
      <c r="I479" s="29">
        <v>4</v>
      </c>
      <c r="J479" s="29">
        <v>3</v>
      </c>
      <c r="K479" s="76">
        <v>14</v>
      </c>
    </row>
    <row r="480" spans="3:11" ht="15" hidden="1" customHeight="1">
      <c r="C480" s="7">
        <v>4315</v>
      </c>
      <c r="D480" s="26" t="s">
        <v>125</v>
      </c>
      <c r="E480" s="26">
        <v>52870</v>
      </c>
      <c r="F480" s="26">
        <v>4710</v>
      </c>
      <c r="G480" s="26">
        <v>11770</v>
      </c>
      <c r="I480" s="29">
        <v>4</v>
      </c>
      <c r="J480" s="29">
        <v>3</v>
      </c>
      <c r="K480" s="76">
        <v>15</v>
      </c>
    </row>
    <row r="481" spans="3:11" ht="15" hidden="1" customHeight="1">
      <c r="C481" s="7">
        <v>4316</v>
      </c>
      <c r="D481" s="26" t="s">
        <v>126</v>
      </c>
      <c r="E481" s="26">
        <v>55260</v>
      </c>
      <c r="F481" s="26">
        <v>4710</v>
      </c>
      <c r="G481" s="26">
        <v>11770</v>
      </c>
      <c r="I481" s="29">
        <v>4</v>
      </c>
      <c r="J481" s="29">
        <v>3</v>
      </c>
      <c r="K481" s="76">
        <v>16</v>
      </c>
    </row>
    <row r="482" spans="3:11" ht="15" hidden="1" customHeight="1">
      <c r="C482" s="7">
        <v>4317</v>
      </c>
      <c r="D482" s="26" t="s">
        <v>127</v>
      </c>
      <c r="E482" s="26">
        <v>57650</v>
      </c>
      <c r="F482" s="26">
        <v>4710</v>
      </c>
      <c r="G482" s="26">
        <v>11770</v>
      </c>
      <c r="I482" s="29">
        <v>4</v>
      </c>
      <c r="J482" s="29">
        <v>3</v>
      </c>
      <c r="K482" s="76">
        <v>17</v>
      </c>
    </row>
    <row r="483" spans="3:11" ht="15" hidden="1" customHeight="1">
      <c r="C483" s="7">
        <v>4318</v>
      </c>
      <c r="D483" s="26" t="s">
        <v>128</v>
      </c>
      <c r="E483" s="26">
        <v>60040</v>
      </c>
      <c r="F483" s="26">
        <v>4710</v>
      </c>
      <c r="G483" s="26">
        <v>11770</v>
      </c>
      <c r="I483" s="29">
        <v>4</v>
      </c>
      <c r="J483" s="29">
        <v>3</v>
      </c>
      <c r="K483" s="76">
        <v>18</v>
      </c>
    </row>
    <row r="484" spans="3:11" ht="15" hidden="1" customHeight="1">
      <c r="C484" s="7">
        <v>4319</v>
      </c>
      <c r="D484" s="26" t="s">
        <v>129</v>
      </c>
      <c r="E484" s="26">
        <v>62430</v>
      </c>
      <c r="F484" s="26">
        <v>4710</v>
      </c>
      <c r="G484" s="26">
        <v>11770</v>
      </c>
      <c r="I484" s="29">
        <v>4</v>
      </c>
      <c r="J484" s="29">
        <v>3</v>
      </c>
      <c r="K484" s="76">
        <v>19</v>
      </c>
    </row>
    <row r="485" spans="3:11" ht="15" hidden="1" customHeight="1">
      <c r="C485" s="7">
        <v>4320</v>
      </c>
      <c r="D485" s="26" t="s">
        <v>130</v>
      </c>
      <c r="E485" s="26">
        <v>64820</v>
      </c>
      <c r="F485" s="26">
        <v>4710</v>
      </c>
      <c r="G485" s="26">
        <v>11770</v>
      </c>
      <c r="I485" s="29">
        <v>4</v>
      </c>
      <c r="J485" s="29">
        <v>3</v>
      </c>
      <c r="K485" s="76">
        <v>20</v>
      </c>
    </row>
    <row r="486" spans="3:11" ht="15" hidden="1" customHeight="1">
      <c r="C486" s="7">
        <v>441</v>
      </c>
      <c r="D486" s="26" t="s">
        <v>111</v>
      </c>
      <c r="E486" s="26">
        <v>23360</v>
      </c>
      <c r="F486" s="26">
        <v>6120</v>
      </c>
      <c r="G486" s="26">
        <v>15290</v>
      </c>
      <c r="I486" s="29">
        <v>4</v>
      </c>
      <c r="J486" s="29">
        <v>4</v>
      </c>
      <c r="K486" s="76">
        <v>1</v>
      </c>
    </row>
    <row r="487" spans="3:11" ht="15" hidden="1" customHeight="1">
      <c r="C487" s="7">
        <v>442</v>
      </c>
      <c r="D487" s="26" t="s">
        <v>112</v>
      </c>
      <c r="E487" s="26">
        <v>26580</v>
      </c>
      <c r="F487" s="26">
        <v>6120</v>
      </c>
      <c r="G487" s="26">
        <v>15290</v>
      </c>
      <c r="I487" s="29">
        <v>4</v>
      </c>
      <c r="J487" s="29">
        <v>4</v>
      </c>
      <c r="K487" s="76">
        <v>2</v>
      </c>
    </row>
    <row r="488" spans="3:11" ht="15" hidden="1" customHeight="1">
      <c r="C488" s="7">
        <v>443</v>
      </c>
      <c r="D488" s="26" t="s">
        <v>113</v>
      </c>
      <c r="E488" s="26">
        <v>29800</v>
      </c>
      <c r="F488" s="26">
        <v>6120</v>
      </c>
      <c r="G488" s="26">
        <v>15290</v>
      </c>
      <c r="I488" s="29">
        <v>4</v>
      </c>
      <c r="J488" s="29">
        <v>4</v>
      </c>
      <c r="K488" s="76">
        <v>3</v>
      </c>
    </row>
    <row r="489" spans="3:11" ht="15" hidden="1" customHeight="1">
      <c r="C489" s="7">
        <v>444</v>
      </c>
      <c r="D489" s="26" t="s">
        <v>114</v>
      </c>
      <c r="E489" s="26">
        <v>33020</v>
      </c>
      <c r="F489" s="26">
        <v>6120</v>
      </c>
      <c r="G489" s="26">
        <v>15290</v>
      </c>
      <c r="I489" s="29">
        <v>4</v>
      </c>
      <c r="J489" s="29">
        <v>4</v>
      </c>
      <c r="K489" s="76">
        <v>4</v>
      </c>
    </row>
    <row r="490" spans="3:11" ht="15" hidden="1" customHeight="1">
      <c r="C490" s="7">
        <v>445</v>
      </c>
      <c r="D490" s="26" t="s">
        <v>115</v>
      </c>
      <c r="E490" s="26">
        <v>36240</v>
      </c>
      <c r="F490" s="26">
        <v>6120</v>
      </c>
      <c r="G490" s="26">
        <v>15290</v>
      </c>
      <c r="I490" s="29">
        <v>4</v>
      </c>
      <c r="J490" s="29">
        <v>4</v>
      </c>
      <c r="K490" s="76">
        <v>5</v>
      </c>
    </row>
    <row r="491" spans="3:11" ht="15" hidden="1" customHeight="1">
      <c r="C491" s="7">
        <v>446</v>
      </c>
      <c r="D491" s="26" t="s">
        <v>116</v>
      </c>
      <c r="E491" s="26">
        <v>39460</v>
      </c>
      <c r="F491" s="26">
        <v>6120</v>
      </c>
      <c r="G491" s="26">
        <v>15290</v>
      </c>
      <c r="I491" s="29">
        <v>4</v>
      </c>
      <c r="J491" s="29">
        <v>4</v>
      </c>
      <c r="K491" s="76">
        <v>6</v>
      </c>
    </row>
    <row r="492" spans="3:11" ht="15" hidden="1" customHeight="1">
      <c r="C492" s="7">
        <v>447</v>
      </c>
      <c r="D492" s="26" t="s">
        <v>117</v>
      </c>
      <c r="E492" s="26">
        <v>42690</v>
      </c>
      <c r="F492" s="26">
        <v>6120</v>
      </c>
      <c r="G492" s="26">
        <v>15290</v>
      </c>
      <c r="I492" s="29">
        <v>4</v>
      </c>
      <c r="J492" s="29">
        <v>4</v>
      </c>
      <c r="K492" s="76">
        <v>7</v>
      </c>
    </row>
    <row r="493" spans="3:11" ht="15" hidden="1" customHeight="1">
      <c r="C493" s="7">
        <v>448</v>
      </c>
      <c r="D493" s="26" t="s">
        <v>118</v>
      </c>
      <c r="E493" s="26">
        <v>45910</v>
      </c>
      <c r="F493" s="26">
        <v>6120</v>
      </c>
      <c r="G493" s="26">
        <v>15290</v>
      </c>
      <c r="I493" s="29">
        <v>4</v>
      </c>
      <c r="J493" s="29">
        <v>4</v>
      </c>
      <c r="K493" s="76">
        <v>8</v>
      </c>
    </row>
    <row r="494" spans="3:11" ht="15" hidden="1" customHeight="1">
      <c r="C494" s="7">
        <v>449</v>
      </c>
      <c r="D494" s="26" t="s">
        <v>119</v>
      </c>
      <c r="E494" s="26">
        <v>49130</v>
      </c>
      <c r="F494" s="26">
        <v>6120</v>
      </c>
      <c r="G494" s="26">
        <v>15290</v>
      </c>
      <c r="I494" s="29">
        <v>4</v>
      </c>
      <c r="J494" s="29">
        <v>4</v>
      </c>
      <c r="K494" s="76">
        <v>9</v>
      </c>
    </row>
    <row r="495" spans="3:11" ht="15" hidden="1" customHeight="1">
      <c r="C495" s="7">
        <v>4410</v>
      </c>
      <c r="D495" s="26" t="s">
        <v>120</v>
      </c>
      <c r="E495" s="26">
        <v>52350</v>
      </c>
      <c r="F495" s="26">
        <v>6120</v>
      </c>
      <c r="G495" s="26">
        <v>15290</v>
      </c>
      <c r="I495" s="29">
        <v>4</v>
      </c>
      <c r="J495" s="29">
        <v>4</v>
      </c>
      <c r="K495" s="76">
        <v>10</v>
      </c>
    </row>
    <row r="496" spans="3:11" ht="15" hidden="1" customHeight="1">
      <c r="C496" s="7">
        <v>4411</v>
      </c>
      <c r="D496" s="26" t="s">
        <v>121</v>
      </c>
      <c r="E496" s="26">
        <v>55460</v>
      </c>
      <c r="F496" s="26">
        <v>6120</v>
      </c>
      <c r="G496" s="26">
        <v>15290</v>
      </c>
      <c r="I496" s="29">
        <v>4</v>
      </c>
      <c r="J496" s="29">
        <v>4</v>
      </c>
      <c r="K496" s="76">
        <v>11</v>
      </c>
    </row>
    <row r="497" spans="3:11" ht="15" hidden="1" customHeight="1">
      <c r="C497" s="7">
        <v>4412</v>
      </c>
      <c r="D497" s="26" t="s">
        <v>122</v>
      </c>
      <c r="E497" s="26">
        <v>58570</v>
      </c>
      <c r="F497" s="26">
        <v>6120</v>
      </c>
      <c r="G497" s="26">
        <v>15290</v>
      </c>
      <c r="I497" s="29">
        <v>4</v>
      </c>
      <c r="J497" s="29">
        <v>4</v>
      </c>
      <c r="K497" s="76">
        <v>12</v>
      </c>
    </row>
    <row r="498" spans="3:11" ht="15" hidden="1" customHeight="1">
      <c r="C498" s="7">
        <v>4413</v>
      </c>
      <c r="D498" s="26" t="s">
        <v>123</v>
      </c>
      <c r="E498" s="26">
        <v>61680</v>
      </c>
      <c r="F498" s="26">
        <v>6120</v>
      </c>
      <c r="G498" s="26">
        <v>15290</v>
      </c>
      <c r="I498" s="29">
        <v>4</v>
      </c>
      <c r="J498" s="29">
        <v>4</v>
      </c>
      <c r="K498" s="76">
        <v>13</v>
      </c>
    </row>
    <row r="499" spans="3:11" ht="15" hidden="1" customHeight="1">
      <c r="C499" s="7">
        <v>4414</v>
      </c>
      <c r="D499" s="26" t="s">
        <v>124</v>
      </c>
      <c r="E499" s="26">
        <v>64790</v>
      </c>
      <c r="F499" s="26">
        <v>6120</v>
      </c>
      <c r="G499" s="26">
        <v>15290</v>
      </c>
      <c r="I499" s="29">
        <v>4</v>
      </c>
      <c r="J499" s="29">
        <v>4</v>
      </c>
      <c r="K499" s="76">
        <v>14</v>
      </c>
    </row>
    <row r="500" spans="3:11" ht="15" hidden="1" customHeight="1">
      <c r="C500" s="7">
        <v>4415</v>
      </c>
      <c r="D500" s="26" t="s">
        <v>125</v>
      </c>
      <c r="E500" s="26">
        <v>67900</v>
      </c>
      <c r="F500" s="26">
        <v>6120</v>
      </c>
      <c r="G500" s="26">
        <v>15290</v>
      </c>
      <c r="I500" s="29">
        <v>4</v>
      </c>
      <c r="J500" s="29">
        <v>4</v>
      </c>
      <c r="K500" s="76">
        <v>15</v>
      </c>
    </row>
    <row r="501" spans="3:11" ht="15" hidden="1" customHeight="1">
      <c r="C501" s="7">
        <v>4416</v>
      </c>
      <c r="D501" s="26" t="s">
        <v>126</v>
      </c>
      <c r="E501" s="26">
        <v>71010</v>
      </c>
      <c r="F501" s="26">
        <v>6120</v>
      </c>
      <c r="G501" s="26">
        <v>15290</v>
      </c>
      <c r="I501" s="29">
        <v>4</v>
      </c>
      <c r="J501" s="29">
        <v>4</v>
      </c>
      <c r="K501" s="76">
        <v>16</v>
      </c>
    </row>
    <row r="502" spans="3:11" ht="15" hidden="1" customHeight="1">
      <c r="C502" s="7">
        <v>4417</v>
      </c>
      <c r="D502" s="26" t="s">
        <v>127</v>
      </c>
      <c r="E502" s="26">
        <v>74120</v>
      </c>
      <c r="F502" s="26">
        <v>6120</v>
      </c>
      <c r="G502" s="26">
        <v>15290</v>
      </c>
      <c r="I502" s="29">
        <v>4</v>
      </c>
      <c r="J502" s="29">
        <v>4</v>
      </c>
      <c r="K502" s="76">
        <v>17</v>
      </c>
    </row>
    <row r="503" spans="3:11" ht="15" hidden="1" customHeight="1">
      <c r="C503" s="7">
        <v>4418</v>
      </c>
      <c r="D503" s="26" t="s">
        <v>128</v>
      </c>
      <c r="E503" s="26">
        <v>77220</v>
      </c>
      <c r="F503" s="26">
        <v>6120</v>
      </c>
      <c r="G503" s="26">
        <v>15290</v>
      </c>
      <c r="I503" s="29">
        <v>4</v>
      </c>
      <c r="J503" s="29">
        <v>4</v>
      </c>
      <c r="K503" s="76">
        <v>18</v>
      </c>
    </row>
    <row r="504" spans="3:11" ht="15" hidden="1" customHeight="1">
      <c r="C504" s="7">
        <v>4419</v>
      </c>
      <c r="D504" s="26" t="s">
        <v>129</v>
      </c>
      <c r="E504" s="26">
        <v>80330</v>
      </c>
      <c r="F504" s="26">
        <v>6120</v>
      </c>
      <c r="G504" s="26">
        <v>15290</v>
      </c>
      <c r="I504" s="29">
        <v>4</v>
      </c>
      <c r="J504" s="29">
        <v>4</v>
      </c>
      <c r="K504" s="76">
        <v>19</v>
      </c>
    </row>
    <row r="505" spans="3:11" ht="15" hidden="1" customHeight="1">
      <c r="C505" s="7">
        <v>4420</v>
      </c>
      <c r="D505" s="26" t="s">
        <v>130</v>
      </c>
      <c r="E505" s="26">
        <v>83440</v>
      </c>
      <c r="F505" s="26">
        <v>6120</v>
      </c>
      <c r="G505" s="26">
        <v>15290</v>
      </c>
      <c r="I505" s="29">
        <v>4</v>
      </c>
      <c r="J505" s="29">
        <v>4</v>
      </c>
      <c r="K505" s="76">
        <v>20</v>
      </c>
    </row>
    <row r="506" spans="3:11" ht="15" hidden="1" customHeight="1">
      <c r="C506" s="7">
        <v>511</v>
      </c>
      <c r="D506" s="26" t="s">
        <v>111</v>
      </c>
      <c r="E506" s="26">
        <v>14390</v>
      </c>
      <c r="F506" s="26">
        <v>3380</v>
      </c>
      <c r="G506" s="26">
        <v>8440</v>
      </c>
      <c r="I506" s="29">
        <v>5</v>
      </c>
      <c r="J506" s="29">
        <v>1</v>
      </c>
      <c r="K506" s="76">
        <v>1</v>
      </c>
    </row>
    <row r="507" spans="3:11" ht="15" hidden="1" customHeight="1">
      <c r="C507" s="7">
        <v>512</v>
      </c>
      <c r="D507" s="26" t="s">
        <v>112</v>
      </c>
      <c r="E507" s="26">
        <v>16080</v>
      </c>
      <c r="F507" s="26">
        <v>3380</v>
      </c>
      <c r="G507" s="26">
        <v>8440</v>
      </c>
      <c r="I507" s="29">
        <v>5</v>
      </c>
      <c r="J507" s="29">
        <v>1</v>
      </c>
      <c r="K507" s="76">
        <v>2</v>
      </c>
    </row>
    <row r="508" spans="3:11" ht="15" hidden="1" customHeight="1">
      <c r="C508" s="7">
        <v>513</v>
      </c>
      <c r="D508" s="26" t="s">
        <v>113</v>
      </c>
      <c r="E508" s="26">
        <v>17770</v>
      </c>
      <c r="F508" s="26">
        <v>3380</v>
      </c>
      <c r="G508" s="26">
        <v>8440</v>
      </c>
      <c r="I508" s="29">
        <v>5</v>
      </c>
      <c r="J508" s="29">
        <v>1</v>
      </c>
      <c r="K508" s="76">
        <v>3</v>
      </c>
    </row>
    <row r="509" spans="3:11" ht="15" hidden="1" customHeight="1">
      <c r="C509" s="7">
        <v>514</v>
      </c>
      <c r="D509" s="26" t="s">
        <v>114</v>
      </c>
      <c r="E509" s="26">
        <v>19460</v>
      </c>
      <c r="F509" s="26">
        <v>3380</v>
      </c>
      <c r="G509" s="26">
        <v>8440</v>
      </c>
      <c r="I509" s="29">
        <v>5</v>
      </c>
      <c r="J509" s="29">
        <v>1</v>
      </c>
      <c r="K509" s="76">
        <v>4</v>
      </c>
    </row>
    <row r="510" spans="3:11" ht="15" hidden="1" customHeight="1">
      <c r="C510" s="7">
        <v>515</v>
      </c>
      <c r="D510" s="26" t="s">
        <v>115</v>
      </c>
      <c r="E510" s="26">
        <v>21150</v>
      </c>
      <c r="F510" s="26">
        <v>3380</v>
      </c>
      <c r="G510" s="26">
        <v>8440</v>
      </c>
      <c r="I510" s="29">
        <v>5</v>
      </c>
      <c r="J510" s="29">
        <v>1</v>
      </c>
      <c r="K510" s="76">
        <v>5</v>
      </c>
    </row>
    <row r="511" spans="3:11" ht="15" hidden="1" customHeight="1">
      <c r="C511" s="7">
        <v>516</v>
      </c>
      <c r="D511" s="26" t="s">
        <v>116</v>
      </c>
      <c r="E511" s="26">
        <v>22840</v>
      </c>
      <c r="F511" s="26">
        <v>3380</v>
      </c>
      <c r="G511" s="26">
        <v>8440</v>
      </c>
      <c r="I511" s="29">
        <v>5</v>
      </c>
      <c r="J511" s="29">
        <v>1</v>
      </c>
      <c r="K511" s="76">
        <v>6</v>
      </c>
    </row>
    <row r="512" spans="3:11" ht="15" hidden="1" customHeight="1">
      <c r="C512" s="7">
        <v>517</v>
      </c>
      <c r="D512" s="26" t="s">
        <v>117</v>
      </c>
      <c r="E512" s="26">
        <v>24530</v>
      </c>
      <c r="F512" s="26">
        <v>3380</v>
      </c>
      <c r="G512" s="26">
        <v>8440</v>
      </c>
      <c r="I512" s="29">
        <v>5</v>
      </c>
      <c r="J512" s="29">
        <v>1</v>
      </c>
      <c r="K512" s="76">
        <v>7</v>
      </c>
    </row>
    <row r="513" spans="3:11" ht="15" hidden="1" customHeight="1">
      <c r="C513" s="7">
        <v>518</v>
      </c>
      <c r="D513" s="26" t="s">
        <v>118</v>
      </c>
      <c r="E513" s="26">
        <v>26220</v>
      </c>
      <c r="F513" s="26">
        <v>3380</v>
      </c>
      <c r="G513" s="26">
        <v>8440</v>
      </c>
      <c r="I513" s="29">
        <v>5</v>
      </c>
      <c r="J513" s="29">
        <v>1</v>
      </c>
      <c r="K513" s="76">
        <v>8</v>
      </c>
    </row>
    <row r="514" spans="3:11" ht="15" hidden="1" customHeight="1">
      <c r="C514" s="7">
        <v>519</v>
      </c>
      <c r="D514" s="26" t="s">
        <v>119</v>
      </c>
      <c r="E514" s="26">
        <v>27910</v>
      </c>
      <c r="F514" s="26">
        <v>3380</v>
      </c>
      <c r="G514" s="26">
        <v>8440</v>
      </c>
      <c r="I514" s="29">
        <v>5</v>
      </c>
      <c r="J514" s="29">
        <v>1</v>
      </c>
      <c r="K514" s="76">
        <v>9</v>
      </c>
    </row>
    <row r="515" spans="3:11" ht="15" hidden="1" customHeight="1">
      <c r="C515" s="7">
        <v>5110</v>
      </c>
      <c r="D515" s="26" t="s">
        <v>120</v>
      </c>
      <c r="E515" s="26">
        <v>29600</v>
      </c>
      <c r="F515" s="26">
        <v>3380</v>
      </c>
      <c r="G515" s="26">
        <v>8440</v>
      </c>
      <c r="I515" s="29">
        <v>5</v>
      </c>
      <c r="J515" s="29">
        <v>1</v>
      </c>
      <c r="K515" s="76">
        <v>10</v>
      </c>
    </row>
    <row r="516" spans="3:11" ht="15" hidden="1" customHeight="1">
      <c r="C516" s="7">
        <v>5111</v>
      </c>
      <c r="D516" s="26" t="s">
        <v>121</v>
      </c>
      <c r="E516" s="26">
        <v>31290</v>
      </c>
      <c r="F516" s="26">
        <v>3380</v>
      </c>
      <c r="G516" s="26">
        <v>8440</v>
      </c>
      <c r="I516" s="29">
        <v>5</v>
      </c>
      <c r="J516" s="29">
        <v>1</v>
      </c>
      <c r="K516" s="76">
        <v>11</v>
      </c>
    </row>
    <row r="517" spans="3:11" ht="15" hidden="1" customHeight="1">
      <c r="C517" s="7">
        <v>5112</v>
      </c>
      <c r="D517" s="26" t="s">
        <v>122</v>
      </c>
      <c r="E517" s="26">
        <v>32980</v>
      </c>
      <c r="F517" s="26">
        <v>3380</v>
      </c>
      <c r="G517" s="26">
        <v>8440</v>
      </c>
      <c r="I517" s="29">
        <v>5</v>
      </c>
      <c r="J517" s="29">
        <v>1</v>
      </c>
      <c r="K517" s="76">
        <v>12</v>
      </c>
    </row>
    <row r="518" spans="3:11" ht="15" hidden="1" customHeight="1">
      <c r="C518" s="7">
        <v>5113</v>
      </c>
      <c r="D518" s="26" t="s">
        <v>123</v>
      </c>
      <c r="E518" s="26">
        <v>34670</v>
      </c>
      <c r="F518" s="26">
        <v>3380</v>
      </c>
      <c r="G518" s="26">
        <v>8440</v>
      </c>
      <c r="I518" s="29">
        <v>5</v>
      </c>
      <c r="J518" s="29">
        <v>1</v>
      </c>
      <c r="K518" s="76">
        <v>13</v>
      </c>
    </row>
    <row r="519" spans="3:11" ht="15" hidden="1" customHeight="1">
      <c r="C519" s="7">
        <v>5114</v>
      </c>
      <c r="D519" s="26" t="s">
        <v>124</v>
      </c>
      <c r="E519" s="26">
        <v>36370</v>
      </c>
      <c r="F519" s="26">
        <v>3380</v>
      </c>
      <c r="G519" s="26">
        <v>8440</v>
      </c>
      <c r="I519" s="29">
        <v>5</v>
      </c>
      <c r="J519" s="29">
        <v>1</v>
      </c>
      <c r="K519" s="76">
        <v>14</v>
      </c>
    </row>
    <row r="520" spans="3:11" ht="15" hidden="1" customHeight="1">
      <c r="C520" s="7">
        <v>5115</v>
      </c>
      <c r="D520" s="26" t="s">
        <v>125</v>
      </c>
      <c r="E520" s="26">
        <v>38060</v>
      </c>
      <c r="F520" s="26">
        <v>3380</v>
      </c>
      <c r="G520" s="26">
        <v>8440</v>
      </c>
      <c r="I520" s="29">
        <v>5</v>
      </c>
      <c r="J520" s="29">
        <v>1</v>
      </c>
      <c r="K520" s="76">
        <v>15</v>
      </c>
    </row>
    <row r="521" spans="3:11" ht="15" hidden="1" customHeight="1">
      <c r="C521" s="7">
        <v>5116</v>
      </c>
      <c r="D521" s="26" t="s">
        <v>126</v>
      </c>
      <c r="E521" s="26">
        <v>39750</v>
      </c>
      <c r="F521" s="26">
        <v>3380</v>
      </c>
      <c r="G521" s="26">
        <v>8440</v>
      </c>
      <c r="I521" s="29">
        <v>5</v>
      </c>
      <c r="J521" s="29">
        <v>1</v>
      </c>
      <c r="K521" s="76">
        <v>16</v>
      </c>
    </row>
    <row r="522" spans="3:11" ht="15" hidden="1" customHeight="1">
      <c r="C522" s="7">
        <v>5117</v>
      </c>
      <c r="D522" s="26" t="s">
        <v>127</v>
      </c>
      <c r="E522" s="26">
        <v>41450</v>
      </c>
      <c r="F522" s="26">
        <v>3380</v>
      </c>
      <c r="G522" s="26">
        <v>8440</v>
      </c>
      <c r="I522" s="29">
        <v>5</v>
      </c>
      <c r="J522" s="29">
        <v>1</v>
      </c>
      <c r="K522" s="76">
        <v>17</v>
      </c>
    </row>
    <row r="523" spans="3:11" ht="15" hidden="1" customHeight="1">
      <c r="C523" s="7">
        <v>5118</v>
      </c>
      <c r="D523" s="26" t="s">
        <v>128</v>
      </c>
      <c r="E523" s="26">
        <v>43140</v>
      </c>
      <c r="F523" s="26">
        <v>3380</v>
      </c>
      <c r="G523" s="26">
        <v>8440</v>
      </c>
      <c r="I523" s="29">
        <v>5</v>
      </c>
      <c r="J523" s="29">
        <v>1</v>
      </c>
      <c r="K523" s="76">
        <v>18</v>
      </c>
    </row>
    <row r="524" spans="3:11" ht="15" hidden="1" customHeight="1">
      <c r="C524" s="7">
        <v>5119</v>
      </c>
      <c r="D524" s="26" t="s">
        <v>129</v>
      </c>
      <c r="E524" s="26">
        <v>44830</v>
      </c>
      <c r="F524" s="26">
        <v>3380</v>
      </c>
      <c r="G524" s="26">
        <v>8440</v>
      </c>
      <c r="I524" s="29">
        <v>5</v>
      </c>
      <c r="J524" s="29">
        <v>1</v>
      </c>
      <c r="K524" s="76">
        <v>19</v>
      </c>
    </row>
    <row r="525" spans="3:11" ht="15" hidden="1" customHeight="1">
      <c r="C525" s="7">
        <v>5120</v>
      </c>
      <c r="D525" s="26" t="s">
        <v>130</v>
      </c>
      <c r="E525" s="26">
        <v>46520</v>
      </c>
      <c r="F525" s="26">
        <v>3380</v>
      </c>
      <c r="G525" s="26">
        <v>8440</v>
      </c>
      <c r="I525" s="29">
        <v>5</v>
      </c>
      <c r="J525" s="29">
        <v>1</v>
      </c>
      <c r="K525" s="76">
        <v>20</v>
      </c>
    </row>
    <row r="526" spans="3:11" ht="15" hidden="1" customHeight="1">
      <c r="C526" s="7">
        <v>521</v>
      </c>
      <c r="D526" s="26" t="s">
        <v>111</v>
      </c>
      <c r="E526" s="26">
        <v>16530</v>
      </c>
      <c r="F526" s="26">
        <v>3870</v>
      </c>
      <c r="G526" s="26">
        <v>9680</v>
      </c>
      <c r="I526" s="29">
        <v>5</v>
      </c>
      <c r="J526" s="29">
        <v>2</v>
      </c>
      <c r="K526" s="76">
        <v>1</v>
      </c>
    </row>
    <row r="527" spans="3:11" ht="15" hidden="1" customHeight="1">
      <c r="C527" s="7">
        <v>522</v>
      </c>
      <c r="D527" s="26" t="s">
        <v>112</v>
      </c>
      <c r="E527" s="26">
        <v>18500</v>
      </c>
      <c r="F527" s="26">
        <v>3870</v>
      </c>
      <c r="G527" s="26">
        <v>9680</v>
      </c>
      <c r="I527" s="29">
        <v>5</v>
      </c>
      <c r="J527" s="29">
        <v>2</v>
      </c>
      <c r="K527" s="76">
        <v>2</v>
      </c>
    </row>
    <row r="528" spans="3:11" ht="15" hidden="1" customHeight="1">
      <c r="C528" s="7">
        <v>523</v>
      </c>
      <c r="D528" s="26" t="s">
        <v>113</v>
      </c>
      <c r="E528" s="26">
        <v>20480</v>
      </c>
      <c r="F528" s="26">
        <v>3870</v>
      </c>
      <c r="G528" s="26">
        <v>9680</v>
      </c>
      <c r="I528" s="29">
        <v>5</v>
      </c>
      <c r="J528" s="29">
        <v>2</v>
      </c>
      <c r="K528" s="76">
        <v>3</v>
      </c>
    </row>
    <row r="529" spans="3:11" ht="15" hidden="1" customHeight="1">
      <c r="C529" s="7">
        <v>524</v>
      </c>
      <c r="D529" s="26" t="s">
        <v>114</v>
      </c>
      <c r="E529" s="26">
        <v>22450</v>
      </c>
      <c r="F529" s="26">
        <v>3870</v>
      </c>
      <c r="G529" s="26">
        <v>9680</v>
      </c>
      <c r="I529" s="29">
        <v>5</v>
      </c>
      <c r="J529" s="29">
        <v>2</v>
      </c>
      <c r="K529" s="76">
        <v>4</v>
      </c>
    </row>
    <row r="530" spans="3:11" ht="15" hidden="1" customHeight="1">
      <c r="C530" s="7">
        <v>525</v>
      </c>
      <c r="D530" s="26" t="s">
        <v>115</v>
      </c>
      <c r="E530" s="26">
        <v>24420</v>
      </c>
      <c r="F530" s="26">
        <v>3870</v>
      </c>
      <c r="G530" s="26">
        <v>9680</v>
      </c>
      <c r="I530" s="29">
        <v>5</v>
      </c>
      <c r="J530" s="29">
        <v>2</v>
      </c>
      <c r="K530" s="76">
        <v>5</v>
      </c>
    </row>
    <row r="531" spans="3:11" ht="15" hidden="1" customHeight="1">
      <c r="C531" s="7">
        <v>526</v>
      </c>
      <c r="D531" s="26" t="s">
        <v>116</v>
      </c>
      <c r="E531" s="26">
        <v>26390</v>
      </c>
      <c r="F531" s="26">
        <v>3870</v>
      </c>
      <c r="G531" s="26">
        <v>9680</v>
      </c>
      <c r="I531" s="29">
        <v>5</v>
      </c>
      <c r="J531" s="29">
        <v>2</v>
      </c>
      <c r="K531" s="76">
        <v>6</v>
      </c>
    </row>
    <row r="532" spans="3:11" ht="15" hidden="1" customHeight="1">
      <c r="C532" s="7">
        <v>527</v>
      </c>
      <c r="D532" s="26" t="s">
        <v>117</v>
      </c>
      <c r="E532" s="26">
        <v>28370</v>
      </c>
      <c r="F532" s="26">
        <v>3870</v>
      </c>
      <c r="G532" s="26">
        <v>9680</v>
      </c>
      <c r="I532" s="29">
        <v>5</v>
      </c>
      <c r="J532" s="29">
        <v>2</v>
      </c>
      <c r="K532" s="76">
        <v>7</v>
      </c>
    </row>
    <row r="533" spans="3:11" ht="15" hidden="1" customHeight="1">
      <c r="C533" s="7">
        <v>528</v>
      </c>
      <c r="D533" s="26" t="s">
        <v>118</v>
      </c>
      <c r="E533" s="26">
        <v>30340</v>
      </c>
      <c r="F533" s="26">
        <v>3870</v>
      </c>
      <c r="G533" s="26">
        <v>9680</v>
      </c>
      <c r="I533" s="29">
        <v>5</v>
      </c>
      <c r="J533" s="29">
        <v>2</v>
      </c>
      <c r="K533" s="76">
        <v>8</v>
      </c>
    </row>
    <row r="534" spans="3:11" ht="15" hidden="1" customHeight="1">
      <c r="C534" s="7">
        <v>529</v>
      </c>
      <c r="D534" s="26" t="s">
        <v>119</v>
      </c>
      <c r="E534" s="26">
        <v>32310</v>
      </c>
      <c r="F534" s="26">
        <v>3870</v>
      </c>
      <c r="G534" s="26">
        <v>9680</v>
      </c>
      <c r="I534" s="29">
        <v>5</v>
      </c>
      <c r="J534" s="29">
        <v>2</v>
      </c>
      <c r="K534" s="76">
        <v>9</v>
      </c>
    </row>
    <row r="535" spans="3:11" ht="15" hidden="1" customHeight="1">
      <c r="C535" s="7">
        <v>5210</v>
      </c>
      <c r="D535" s="26" t="s">
        <v>120</v>
      </c>
      <c r="E535" s="26">
        <v>34280</v>
      </c>
      <c r="F535" s="26">
        <v>3870</v>
      </c>
      <c r="G535" s="26">
        <v>9680</v>
      </c>
      <c r="I535" s="29">
        <v>5</v>
      </c>
      <c r="J535" s="29">
        <v>2</v>
      </c>
      <c r="K535" s="76">
        <v>10</v>
      </c>
    </row>
    <row r="536" spans="3:11" ht="15" hidden="1" customHeight="1">
      <c r="C536" s="7">
        <v>5211</v>
      </c>
      <c r="D536" s="26" t="s">
        <v>121</v>
      </c>
      <c r="E536" s="26">
        <v>36240</v>
      </c>
      <c r="F536" s="26">
        <v>3870</v>
      </c>
      <c r="G536" s="26">
        <v>9680</v>
      </c>
      <c r="I536" s="29">
        <v>5</v>
      </c>
      <c r="J536" s="29">
        <v>2</v>
      </c>
      <c r="K536" s="76">
        <v>11</v>
      </c>
    </row>
    <row r="537" spans="3:11" ht="15" hidden="1" customHeight="1">
      <c r="C537" s="7">
        <v>5212</v>
      </c>
      <c r="D537" s="26" t="s">
        <v>122</v>
      </c>
      <c r="E537" s="26">
        <v>38190</v>
      </c>
      <c r="F537" s="26">
        <v>3870</v>
      </c>
      <c r="G537" s="26">
        <v>9680</v>
      </c>
      <c r="I537" s="29">
        <v>5</v>
      </c>
      <c r="J537" s="29">
        <v>2</v>
      </c>
      <c r="K537" s="76">
        <v>12</v>
      </c>
    </row>
    <row r="538" spans="3:11" ht="15" hidden="1" customHeight="1">
      <c r="C538" s="7">
        <v>5213</v>
      </c>
      <c r="D538" s="26" t="s">
        <v>123</v>
      </c>
      <c r="E538" s="26">
        <v>40140</v>
      </c>
      <c r="F538" s="26">
        <v>3870</v>
      </c>
      <c r="G538" s="26">
        <v>9680</v>
      </c>
      <c r="I538" s="29">
        <v>5</v>
      </c>
      <c r="J538" s="29">
        <v>2</v>
      </c>
      <c r="K538" s="76">
        <v>13</v>
      </c>
    </row>
    <row r="539" spans="3:11" ht="15" hidden="1" customHeight="1">
      <c r="C539" s="7">
        <v>5214</v>
      </c>
      <c r="D539" s="26" t="s">
        <v>124</v>
      </c>
      <c r="E539" s="26">
        <v>42090</v>
      </c>
      <c r="F539" s="26">
        <v>3870</v>
      </c>
      <c r="G539" s="26">
        <v>9680</v>
      </c>
      <c r="I539" s="29">
        <v>5</v>
      </c>
      <c r="J539" s="29">
        <v>2</v>
      </c>
      <c r="K539" s="76">
        <v>14</v>
      </c>
    </row>
    <row r="540" spans="3:11" ht="15" hidden="1" customHeight="1">
      <c r="C540" s="7">
        <v>5215</v>
      </c>
      <c r="D540" s="26" t="s">
        <v>125</v>
      </c>
      <c r="E540" s="26">
        <v>44040</v>
      </c>
      <c r="F540" s="26">
        <v>3870</v>
      </c>
      <c r="G540" s="26">
        <v>9680</v>
      </c>
      <c r="I540" s="29">
        <v>5</v>
      </c>
      <c r="J540" s="29">
        <v>2</v>
      </c>
      <c r="K540" s="76">
        <v>15</v>
      </c>
    </row>
    <row r="541" spans="3:11" ht="15" hidden="1" customHeight="1">
      <c r="C541" s="7">
        <v>5216</v>
      </c>
      <c r="D541" s="26" t="s">
        <v>126</v>
      </c>
      <c r="E541" s="26">
        <v>45990</v>
      </c>
      <c r="F541" s="26">
        <v>3870</v>
      </c>
      <c r="G541" s="26">
        <v>9680</v>
      </c>
      <c r="I541" s="29">
        <v>5</v>
      </c>
      <c r="J541" s="29">
        <v>2</v>
      </c>
      <c r="K541" s="76">
        <v>16</v>
      </c>
    </row>
    <row r="542" spans="3:11" ht="15" hidden="1" customHeight="1">
      <c r="C542" s="7">
        <v>5217</v>
      </c>
      <c r="D542" s="26" t="s">
        <v>127</v>
      </c>
      <c r="E542" s="26">
        <v>47940</v>
      </c>
      <c r="F542" s="26">
        <v>3870</v>
      </c>
      <c r="G542" s="26">
        <v>9680</v>
      </c>
      <c r="I542" s="29">
        <v>5</v>
      </c>
      <c r="J542" s="29">
        <v>2</v>
      </c>
      <c r="K542" s="76">
        <v>17</v>
      </c>
    </row>
    <row r="543" spans="3:11" ht="15" hidden="1" customHeight="1">
      <c r="C543" s="7">
        <v>5218</v>
      </c>
      <c r="D543" s="26" t="s">
        <v>128</v>
      </c>
      <c r="E543" s="26">
        <v>49900</v>
      </c>
      <c r="F543" s="26">
        <v>3870</v>
      </c>
      <c r="G543" s="26">
        <v>9680</v>
      </c>
      <c r="I543" s="29">
        <v>5</v>
      </c>
      <c r="J543" s="29">
        <v>2</v>
      </c>
      <c r="K543" s="76">
        <v>18</v>
      </c>
    </row>
    <row r="544" spans="3:11" ht="15" hidden="1" customHeight="1">
      <c r="C544" s="7">
        <v>5219</v>
      </c>
      <c r="D544" s="26" t="s">
        <v>129</v>
      </c>
      <c r="E544" s="26">
        <v>51850</v>
      </c>
      <c r="F544" s="26">
        <v>3870</v>
      </c>
      <c r="G544" s="26">
        <v>9680</v>
      </c>
      <c r="I544" s="29">
        <v>5</v>
      </c>
      <c r="J544" s="29">
        <v>2</v>
      </c>
      <c r="K544" s="76">
        <v>19</v>
      </c>
    </row>
    <row r="545" spans="3:11" ht="15" hidden="1" customHeight="1">
      <c r="C545" s="7">
        <v>5220</v>
      </c>
      <c r="D545" s="26" t="s">
        <v>130</v>
      </c>
      <c r="E545" s="26">
        <v>53800</v>
      </c>
      <c r="F545" s="26">
        <v>3870</v>
      </c>
      <c r="G545" s="26">
        <v>9680</v>
      </c>
      <c r="I545" s="29">
        <v>5</v>
      </c>
      <c r="J545" s="29">
        <v>2</v>
      </c>
      <c r="K545" s="76">
        <v>20</v>
      </c>
    </row>
    <row r="546" spans="3:11" ht="15" hidden="1" customHeight="1">
      <c r="C546" s="7">
        <v>531</v>
      </c>
      <c r="D546" s="26" t="s">
        <v>111</v>
      </c>
      <c r="E546" s="26">
        <v>20790</v>
      </c>
      <c r="F546" s="26">
        <v>5070</v>
      </c>
      <c r="G546" s="26">
        <v>12660</v>
      </c>
      <c r="I546" s="29">
        <v>5</v>
      </c>
      <c r="J546" s="29">
        <v>3</v>
      </c>
      <c r="K546" s="76">
        <v>1</v>
      </c>
    </row>
    <row r="547" spans="3:11" ht="15" hidden="1" customHeight="1">
      <c r="C547" s="7">
        <v>532</v>
      </c>
      <c r="D547" s="26" t="s">
        <v>112</v>
      </c>
      <c r="E547" s="26">
        <v>23430</v>
      </c>
      <c r="F547" s="26">
        <v>5070</v>
      </c>
      <c r="G547" s="26">
        <v>12660</v>
      </c>
      <c r="I547" s="29">
        <v>5</v>
      </c>
      <c r="J547" s="29">
        <v>3</v>
      </c>
      <c r="K547" s="76">
        <v>2</v>
      </c>
    </row>
    <row r="548" spans="3:11" ht="15" hidden="1" customHeight="1">
      <c r="C548" s="7">
        <v>533</v>
      </c>
      <c r="D548" s="26" t="s">
        <v>113</v>
      </c>
      <c r="E548" s="26">
        <v>26070</v>
      </c>
      <c r="F548" s="26">
        <v>5070</v>
      </c>
      <c r="G548" s="26">
        <v>12660</v>
      </c>
      <c r="I548" s="29">
        <v>5</v>
      </c>
      <c r="J548" s="29">
        <v>3</v>
      </c>
      <c r="K548" s="76">
        <v>3</v>
      </c>
    </row>
    <row r="549" spans="3:11" ht="15" hidden="1" customHeight="1">
      <c r="C549" s="7">
        <v>534</v>
      </c>
      <c r="D549" s="26" t="s">
        <v>114</v>
      </c>
      <c r="E549" s="26">
        <v>28710</v>
      </c>
      <c r="F549" s="26">
        <v>5070</v>
      </c>
      <c r="G549" s="26">
        <v>12660</v>
      </c>
      <c r="I549" s="29">
        <v>5</v>
      </c>
      <c r="J549" s="29">
        <v>3</v>
      </c>
      <c r="K549" s="76">
        <v>4</v>
      </c>
    </row>
    <row r="550" spans="3:11" ht="15" hidden="1" customHeight="1">
      <c r="C550" s="7">
        <v>535</v>
      </c>
      <c r="D550" s="26" t="s">
        <v>115</v>
      </c>
      <c r="E550" s="26">
        <v>31350</v>
      </c>
      <c r="F550" s="26">
        <v>5070</v>
      </c>
      <c r="G550" s="26">
        <v>12660</v>
      </c>
      <c r="I550" s="29">
        <v>5</v>
      </c>
      <c r="J550" s="29">
        <v>3</v>
      </c>
      <c r="K550" s="76">
        <v>5</v>
      </c>
    </row>
    <row r="551" spans="3:11" ht="15" hidden="1" customHeight="1">
      <c r="C551" s="7">
        <v>536</v>
      </c>
      <c r="D551" s="26" t="s">
        <v>116</v>
      </c>
      <c r="E551" s="26">
        <v>33990</v>
      </c>
      <c r="F551" s="26">
        <v>5070</v>
      </c>
      <c r="G551" s="26">
        <v>12660</v>
      </c>
      <c r="I551" s="29">
        <v>5</v>
      </c>
      <c r="J551" s="29">
        <v>3</v>
      </c>
      <c r="K551" s="76">
        <v>6</v>
      </c>
    </row>
    <row r="552" spans="3:11" ht="15" hidden="1" customHeight="1">
      <c r="C552" s="7">
        <v>537</v>
      </c>
      <c r="D552" s="26" t="s">
        <v>117</v>
      </c>
      <c r="E552" s="26">
        <v>36630</v>
      </c>
      <c r="F552" s="26">
        <v>5070</v>
      </c>
      <c r="G552" s="26">
        <v>12660</v>
      </c>
      <c r="I552" s="29">
        <v>5</v>
      </c>
      <c r="J552" s="29">
        <v>3</v>
      </c>
      <c r="K552" s="76">
        <v>7</v>
      </c>
    </row>
    <row r="553" spans="3:11" ht="15" hidden="1" customHeight="1">
      <c r="C553" s="7">
        <v>538</v>
      </c>
      <c r="D553" s="26" t="s">
        <v>118</v>
      </c>
      <c r="E553" s="26">
        <v>39270</v>
      </c>
      <c r="F553" s="26">
        <v>5070</v>
      </c>
      <c r="G553" s="26">
        <v>12660</v>
      </c>
      <c r="I553" s="29">
        <v>5</v>
      </c>
      <c r="J553" s="29">
        <v>3</v>
      </c>
      <c r="K553" s="76">
        <v>8</v>
      </c>
    </row>
    <row r="554" spans="3:11" ht="15" hidden="1" customHeight="1">
      <c r="C554" s="7">
        <v>539</v>
      </c>
      <c r="D554" s="26" t="s">
        <v>119</v>
      </c>
      <c r="E554" s="26">
        <v>41910</v>
      </c>
      <c r="F554" s="26">
        <v>5070</v>
      </c>
      <c r="G554" s="26">
        <v>12660</v>
      </c>
      <c r="I554" s="29">
        <v>5</v>
      </c>
      <c r="J554" s="29">
        <v>3</v>
      </c>
      <c r="K554" s="76">
        <v>9</v>
      </c>
    </row>
    <row r="555" spans="3:11" ht="15" hidden="1" customHeight="1">
      <c r="C555" s="7">
        <v>5310</v>
      </c>
      <c r="D555" s="26" t="s">
        <v>120</v>
      </c>
      <c r="E555" s="26">
        <v>44550</v>
      </c>
      <c r="F555" s="26">
        <v>5070</v>
      </c>
      <c r="G555" s="26">
        <v>12660</v>
      </c>
      <c r="I555" s="29">
        <v>5</v>
      </c>
      <c r="J555" s="29">
        <v>3</v>
      </c>
      <c r="K555" s="76">
        <v>10</v>
      </c>
    </row>
    <row r="556" spans="3:11" ht="15" hidden="1" customHeight="1">
      <c r="C556" s="7">
        <v>5311</v>
      </c>
      <c r="D556" s="26" t="s">
        <v>121</v>
      </c>
      <c r="E556" s="26">
        <v>47120</v>
      </c>
      <c r="F556" s="26">
        <v>5070</v>
      </c>
      <c r="G556" s="26">
        <v>12660</v>
      </c>
      <c r="I556" s="29">
        <v>5</v>
      </c>
      <c r="J556" s="29">
        <v>3</v>
      </c>
      <c r="K556" s="76">
        <v>11</v>
      </c>
    </row>
    <row r="557" spans="3:11" ht="15" hidden="1" customHeight="1">
      <c r="C557" s="7">
        <v>5312</v>
      </c>
      <c r="D557" s="26" t="s">
        <v>122</v>
      </c>
      <c r="E557" s="26">
        <v>49690</v>
      </c>
      <c r="F557" s="26">
        <v>5070</v>
      </c>
      <c r="G557" s="26">
        <v>12660</v>
      </c>
      <c r="I557" s="29">
        <v>5</v>
      </c>
      <c r="J557" s="29">
        <v>3</v>
      </c>
      <c r="K557" s="76">
        <v>12</v>
      </c>
    </row>
    <row r="558" spans="3:11" ht="15" hidden="1" customHeight="1">
      <c r="C558" s="7">
        <v>5313</v>
      </c>
      <c r="D558" s="26" t="s">
        <v>123</v>
      </c>
      <c r="E558" s="26">
        <v>52250</v>
      </c>
      <c r="F558" s="26">
        <v>5070</v>
      </c>
      <c r="G558" s="26">
        <v>12660</v>
      </c>
      <c r="I558" s="29">
        <v>5</v>
      </c>
      <c r="J558" s="29">
        <v>3</v>
      </c>
      <c r="K558" s="76">
        <v>13</v>
      </c>
    </row>
    <row r="559" spans="3:11" ht="15" hidden="1" customHeight="1">
      <c r="C559" s="7">
        <v>5314</v>
      </c>
      <c r="D559" s="26" t="s">
        <v>124</v>
      </c>
      <c r="E559" s="26">
        <v>54820</v>
      </c>
      <c r="F559" s="26">
        <v>5070</v>
      </c>
      <c r="G559" s="26">
        <v>12660</v>
      </c>
      <c r="I559" s="29">
        <v>5</v>
      </c>
      <c r="J559" s="29">
        <v>3</v>
      </c>
      <c r="K559" s="76">
        <v>14</v>
      </c>
    </row>
    <row r="560" spans="3:11" ht="15" hidden="1" customHeight="1">
      <c r="C560" s="7">
        <v>5315</v>
      </c>
      <c r="D560" s="26" t="s">
        <v>125</v>
      </c>
      <c r="E560" s="26">
        <v>57390</v>
      </c>
      <c r="F560" s="26">
        <v>5070</v>
      </c>
      <c r="G560" s="26">
        <v>12660</v>
      </c>
      <c r="I560" s="29">
        <v>5</v>
      </c>
      <c r="J560" s="29">
        <v>3</v>
      </c>
      <c r="K560" s="76">
        <v>15</v>
      </c>
    </row>
    <row r="561" spans="3:11" ht="15" hidden="1" customHeight="1">
      <c r="C561" s="7">
        <v>5316</v>
      </c>
      <c r="D561" s="26" t="s">
        <v>126</v>
      </c>
      <c r="E561" s="26">
        <v>59960</v>
      </c>
      <c r="F561" s="26">
        <v>5070</v>
      </c>
      <c r="G561" s="26">
        <v>12660</v>
      </c>
      <c r="I561" s="29">
        <v>5</v>
      </c>
      <c r="J561" s="29">
        <v>3</v>
      </c>
      <c r="K561" s="76">
        <v>16</v>
      </c>
    </row>
    <row r="562" spans="3:11" ht="15" hidden="1" customHeight="1">
      <c r="C562" s="7">
        <v>5317</v>
      </c>
      <c r="D562" s="26" t="s">
        <v>127</v>
      </c>
      <c r="E562" s="26">
        <v>62520</v>
      </c>
      <c r="F562" s="26">
        <v>5070</v>
      </c>
      <c r="G562" s="26">
        <v>12660</v>
      </c>
      <c r="I562" s="29">
        <v>5</v>
      </c>
      <c r="J562" s="29">
        <v>3</v>
      </c>
      <c r="K562" s="76">
        <v>17</v>
      </c>
    </row>
    <row r="563" spans="3:11" ht="15" hidden="1" customHeight="1">
      <c r="C563" s="7">
        <v>5318</v>
      </c>
      <c r="D563" s="26" t="s">
        <v>128</v>
      </c>
      <c r="E563" s="26">
        <v>65090</v>
      </c>
      <c r="F563" s="26">
        <v>5070</v>
      </c>
      <c r="G563" s="26">
        <v>12660</v>
      </c>
      <c r="I563" s="29">
        <v>5</v>
      </c>
      <c r="J563" s="29">
        <v>3</v>
      </c>
      <c r="K563" s="76">
        <v>18</v>
      </c>
    </row>
    <row r="564" spans="3:11" ht="15" hidden="1" customHeight="1">
      <c r="C564" s="7">
        <v>5319</v>
      </c>
      <c r="D564" s="26" t="s">
        <v>129</v>
      </c>
      <c r="E564" s="26">
        <v>67660</v>
      </c>
      <c r="F564" s="26">
        <v>5070</v>
      </c>
      <c r="G564" s="26">
        <v>12660</v>
      </c>
      <c r="I564" s="29">
        <v>5</v>
      </c>
      <c r="J564" s="29">
        <v>3</v>
      </c>
      <c r="K564" s="76">
        <v>19</v>
      </c>
    </row>
    <row r="565" spans="3:11" ht="15" hidden="1" customHeight="1">
      <c r="C565" s="7">
        <v>5320</v>
      </c>
      <c r="D565" s="26" t="s">
        <v>130</v>
      </c>
      <c r="E565" s="26">
        <v>70230</v>
      </c>
      <c r="F565" s="26">
        <v>5070</v>
      </c>
      <c r="G565" s="26">
        <v>12660</v>
      </c>
      <c r="I565" s="29">
        <v>5</v>
      </c>
      <c r="J565" s="29">
        <v>3</v>
      </c>
      <c r="K565" s="76">
        <v>20</v>
      </c>
    </row>
    <row r="566" spans="3:11" ht="15" hidden="1" customHeight="1">
      <c r="C566" s="7">
        <v>541</v>
      </c>
      <c r="D566" s="26" t="s">
        <v>111</v>
      </c>
      <c r="E566" s="26">
        <v>25850</v>
      </c>
      <c r="F566" s="26">
        <v>6540</v>
      </c>
      <c r="G566" s="26">
        <v>16340</v>
      </c>
      <c r="I566" s="29">
        <v>5</v>
      </c>
      <c r="J566" s="29">
        <v>4</v>
      </c>
      <c r="K566" s="76">
        <v>1</v>
      </c>
    </row>
    <row r="567" spans="3:11" ht="15" hidden="1" customHeight="1">
      <c r="C567" s="7">
        <v>542</v>
      </c>
      <c r="D567" s="26" t="s">
        <v>112</v>
      </c>
      <c r="E567" s="26">
        <v>29270</v>
      </c>
      <c r="F567" s="26">
        <v>6540</v>
      </c>
      <c r="G567" s="26">
        <v>16340</v>
      </c>
      <c r="I567" s="29">
        <v>5</v>
      </c>
      <c r="J567" s="29">
        <v>4</v>
      </c>
      <c r="K567" s="76">
        <v>2</v>
      </c>
    </row>
    <row r="568" spans="3:11" ht="15" hidden="1" customHeight="1">
      <c r="C568" s="7">
        <v>543</v>
      </c>
      <c r="D568" s="26" t="s">
        <v>113</v>
      </c>
      <c r="E568" s="26">
        <v>32690</v>
      </c>
      <c r="F568" s="26">
        <v>6540</v>
      </c>
      <c r="G568" s="26">
        <v>16340</v>
      </c>
      <c r="I568" s="29">
        <v>5</v>
      </c>
      <c r="J568" s="29">
        <v>4</v>
      </c>
      <c r="K568" s="76">
        <v>3</v>
      </c>
    </row>
    <row r="569" spans="3:11" ht="15" hidden="1" customHeight="1">
      <c r="C569" s="7">
        <v>544</v>
      </c>
      <c r="D569" s="26" t="s">
        <v>114</v>
      </c>
      <c r="E569" s="26">
        <v>36110</v>
      </c>
      <c r="F569" s="26">
        <v>6540</v>
      </c>
      <c r="G569" s="26">
        <v>16340</v>
      </c>
      <c r="I569" s="29">
        <v>5</v>
      </c>
      <c r="J569" s="29">
        <v>4</v>
      </c>
      <c r="K569" s="76">
        <v>4</v>
      </c>
    </row>
    <row r="570" spans="3:11" ht="15" hidden="1" customHeight="1">
      <c r="C570" s="7">
        <v>545</v>
      </c>
      <c r="D570" s="26" t="s">
        <v>115</v>
      </c>
      <c r="E570" s="26">
        <v>39530</v>
      </c>
      <c r="F570" s="26">
        <v>6540</v>
      </c>
      <c r="G570" s="26">
        <v>16340</v>
      </c>
      <c r="I570" s="29">
        <v>5</v>
      </c>
      <c r="J570" s="29">
        <v>4</v>
      </c>
      <c r="K570" s="76">
        <v>5</v>
      </c>
    </row>
    <row r="571" spans="3:11" ht="15" hidden="1" customHeight="1">
      <c r="C571" s="7">
        <v>546</v>
      </c>
      <c r="D571" s="26" t="s">
        <v>116</v>
      </c>
      <c r="E571" s="26">
        <v>42950</v>
      </c>
      <c r="F571" s="26">
        <v>6540</v>
      </c>
      <c r="G571" s="26">
        <v>16340</v>
      </c>
      <c r="I571" s="29">
        <v>5</v>
      </c>
      <c r="J571" s="29">
        <v>4</v>
      </c>
      <c r="K571" s="76">
        <v>6</v>
      </c>
    </row>
    <row r="572" spans="3:11" ht="15" hidden="1" customHeight="1">
      <c r="C572" s="7">
        <v>547</v>
      </c>
      <c r="D572" s="26" t="s">
        <v>117</v>
      </c>
      <c r="E572" s="26">
        <v>46370</v>
      </c>
      <c r="F572" s="26">
        <v>6540</v>
      </c>
      <c r="G572" s="26">
        <v>16340</v>
      </c>
      <c r="I572" s="29">
        <v>5</v>
      </c>
      <c r="J572" s="29">
        <v>4</v>
      </c>
      <c r="K572" s="76">
        <v>7</v>
      </c>
    </row>
    <row r="573" spans="3:11" ht="15" hidden="1" customHeight="1">
      <c r="C573" s="7">
        <v>548</v>
      </c>
      <c r="D573" s="26" t="s">
        <v>118</v>
      </c>
      <c r="E573" s="26">
        <v>49790</v>
      </c>
      <c r="F573" s="26">
        <v>6540</v>
      </c>
      <c r="G573" s="26">
        <v>16340</v>
      </c>
      <c r="I573" s="29">
        <v>5</v>
      </c>
      <c r="J573" s="29">
        <v>4</v>
      </c>
      <c r="K573" s="76">
        <v>8</v>
      </c>
    </row>
    <row r="574" spans="3:11" ht="15" hidden="1" customHeight="1">
      <c r="C574" s="7">
        <v>549</v>
      </c>
      <c r="D574" s="26" t="s">
        <v>119</v>
      </c>
      <c r="E574" s="26">
        <v>53210</v>
      </c>
      <c r="F574" s="26">
        <v>6540</v>
      </c>
      <c r="G574" s="26">
        <v>16340</v>
      </c>
      <c r="I574" s="29">
        <v>5</v>
      </c>
      <c r="J574" s="29">
        <v>4</v>
      </c>
      <c r="K574" s="76">
        <v>9</v>
      </c>
    </row>
    <row r="575" spans="3:11" ht="15" hidden="1" customHeight="1">
      <c r="C575" s="7">
        <v>5410</v>
      </c>
      <c r="D575" s="26" t="s">
        <v>120</v>
      </c>
      <c r="E575" s="26">
        <v>56630</v>
      </c>
      <c r="F575" s="26">
        <v>6540</v>
      </c>
      <c r="G575" s="26">
        <v>16340</v>
      </c>
      <c r="I575" s="29">
        <v>5</v>
      </c>
      <c r="J575" s="29">
        <v>4</v>
      </c>
      <c r="K575" s="76">
        <v>10</v>
      </c>
    </row>
    <row r="576" spans="3:11" ht="15" hidden="1" customHeight="1">
      <c r="C576" s="7">
        <v>5411</v>
      </c>
      <c r="D576" s="26" t="s">
        <v>121</v>
      </c>
      <c r="E576" s="26">
        <v>59950</v>
      </c>
      <c r="F576" s="26">
        <v>6540</v>
      </c>
      <c r="G576" s="26">
        <v>16340</v>
      </c>
      <c r="I576" s="29">
        <v>5</v>
      </c>
      <c r="J576" s="29">
        <v>4</v>
      </c>
      <c r="K576" s="76">
        <v>11</v>
      </c>
    </row>
    <row r="577" spans="3:11" ht="15" hidden="1" customHeight="1">
      <c r="C577" s="7">
        <v>5412</v>
      </c>
      <c r="D577" s="26" t="s">
        <v>122</v>
      </c>
      <c r="E577" s="26">
        <v>63270</v>
      </c>
      <c r="F577" s="26">
        <v>6540</v>
      </c>
      <c r="G577" s="26">
        <v>16340</v>
      </c>
      <c r="I577" s="29">
        <v>5</v>
      </c>
      <c r="J577" s="29">
        <v>4</v>
      </c>
      <c r="K577" s="76">
        <v>12</v>
      </c>
    </row>
    <row r="578" spans="3:11" ht="15" hidden="1" customHeight="1">
      <c r="C578" s="7">
        <v>5413</v>
      </c>
      <c r="D578" s="26" t="s">
        <v>123</v>
      </c>
      <c r="E578" s="26">
        <v>66580</v>
      </c>
      <c r="F578" s="26">
        <v>6540</v>
      </c>
      <c r="G578" s="26">
        <v>16340</v>
      </c>
      <c r="I578" s="29">
        <v>5</v>
      </c>
      <c r="J578" s="29">
        <v>4</v>
      </c>
      <c r="K578" s="76">
        <v>13</v>
      </c>
    </row>
    <row r="579" spans="3:11" ht="15" hidden="1" customHeight="1">
      <c r="C579" s="7">
        <v>5414</v>
      </c>
      <c r="D579" s="26" t="s">
        <v>124</v>
      </c>
      <c r="E579" s="26">
        <v>69900</v>
      </c>
      <c r="F579" s="26">
        <v>6540</v>
      </c>
      <c r="G579" s="26">
        <v>16340</v>
      </c>
      <c r="I579" s="29">
        <v>5</v>
      </c>
      <c r="J579" s="29">
        <v>4</v>
      </c>
      <c r="K579" s="76">
        <v>14</v>
      </c>
    </row>
    <row r="580" spans="3:11" ht="15" hidden="1" customHeight="1">
      <c r="C580" s="7">
        <v>5415</v>
      </c>
      <c r="D580" s="26" t="s">
        <v>125</v>
      </c>
      <c r="E580" s="26">
        <v>73220</v>
      </c>
      <c r="F580" s="26">
        <v>6540</v>
      </c>
      <c r="G580" s="26">
        <v>16340</v>
      </c>
      <c r="I580" s="29">
        <v>5</v>
      </c>
      <c r="J580" s="29">
        <v>4</v>
      </c>
      <c r="K580" s="76">
        <v>15</v>
      </c>
    </row>
    <row r="581" spans="3:11" ht="15" hidden="1" customHeight="1">
      <c r="C581" s="7">
        <v>5416</v>
      </c>
      <c r="D581" s="26" t="s">
        <v>126</v>
      </c>
      <c r="E581" s="26">
        <v>76540</v>
      </c>
      <c r="F581" s="26">
        <v>6540</v>
      </c>
      <c r="G581" s="26">
        <v>16340</v>
      </c>
      <c r="I581" s="29">
        <v>5</v>
      </c>
      <c r="J581" s="29">
        <v>4</v>
      </c>
      <c r="K581" s="76">
        <v>16</v>
      </c>
    </row>
    <row r="582" spans="3:11" ht="15" hidden="1" customHeight="1">
      <c r="C582" s="7">
        <v>5417</v>
      </c>
      <c r="D582" s="26" t="s">
        <v>127</v>
      </c>
      <c r="E582" s="26">
        <v>79850</v>
      </c>
      <c r="F582" s="26">
        <v>6540</v>
      </c>
      <c r="G582" s="26">
        <v>16340</v>
      </c>
      <c r="I582" s="29">
        <v>5</v>
      </c>
      <c r="J582" s="29">
        <v>4</v>
      </c>
      <c r="K582" s="76">
        <v>17</v>
      </c>
    </row>
    <row r="583" spans="3:11" ht="15" hidden="1" customHeight="1">
      <c r="C583" s="7">
        <v>5418</v>
      </c>
      <c r="D583" s="26" t="s">
        <v>128</v>
      </c>
      <c r="E583" s="26">
        <v>83170</v>
      </c>
      <c r="F583" s="26">
        <v>6540</v>
      </c>
      <c r="G583" s="26">
        <v>16340</v>
      </c>
      <c r="I583" s="29">
        <v>5</v>
      </c>
      <c r="J583" s="29">
        <v>4</v>
      </c>
      <c r="K583" s="76">
        <v>18</v>
      </c>
    </row>
    <row r="584" spans="3:11" ht="15" hidden="1" customHeight="1">
      <c r="C584" s="7">
        <v>5419</v>
      </c>
      <c r="D584" s="26" t="s">
        <v>129</v>
      </c>
      <c r="E584" s="26">
        <v>86490</v>
      </c>
      <c r="F584" s="26">
        <v>6540</v>
      </c>
      <c r="G584" s="26">
        <v>16340</v>
      </c>
      <c r="I584" s="29">
        <v>5</v>
      </c>
      <c r="J584" s="29">
        <v>4</v>
      </c>
      <c r="K584" s="76">
        <v>19</v>
      </c>
    </row>
    <row r="585" spans="3:11" ht="15" hidden="1" customHeight="1">
      <c r="C585" s="7">
        <v>5420</v>
      </c>
      <c r="D585" s="26" t="s">
        <v>130</v>
      </c>
      <c r="E585" s="26">
        <v>89810</v>
      </c>
      <c r="F585" s="26">
        <v>6540</v>
      </c>
      <c r="G585" s="26">
        <v>16340</v>
      </c>
      <c r="I585" s="29">
        <v>5</v>
      </c>
      <c r="J585" s="29">
        <v>4</v>
      </c>
      <c r="K585" s="76">
        <v>20</v>
      </c>
    </row>
    <row r="586" spans="3:11" ht="15" hidden="1" customHeight="1">
      <c r="C586" s="7">
        <v>611</v>
      </c>
      <c r="D586" s="26" t="s">
        <v>111</v>
      </c>
      <c r="E586" s="26">
        <v>14330</v>
      </c>
      <c r="F586" s="26">
        <v>3370</v>
      </c>
      <c r="G586" s="26">
        <v>8430</v>
      </c>
      <c r="I586" s="29">
        <v>6</v>
      </c>
      <c r="J586" s="29">
        <v>1</v>
      </c>
      <c r="K586" s="76">
        <v>1</v>
      </c>
    </row>
    <row r="587" spans="3:11" ht="15" hidden="1" customHeight="1">
      <c r="C587" s="7">
        <v>612</v>
      </c>
      <c r="D587" s="26" t="s">
        <v>112</v>
      </c>
      <c r="E587" s="26">
        <v>16020</v>
      </c>
      <c r="F587" s="26">
        <v>3370</v>
      </c>
      <c r="G587" s="26">
        <v>8430</v>
      </c>
      <c r="I587" s="29">
        <v>6</v>
      </c>
      <c r="J587" s="29">
        <v>1</v>
      </c>
      <c r="K587" s="76">
        <v>2</v>
      </c>
    </row>
    <row r="588" spans="3:11" ht="15" hidden="1" customHeight="1">
      <c r="C588" s="7">
        <v>613</v>
      </c>
      <c r="D588" s="26" t="s">
        <v>113</v>
      </c>
      <c r="E588" s="26">
        <v>17710</v>
      </c>
      <c r="F588" s="26">
        <v>3370</v>
      </c>
      <c r="G588" s="26">
        <v>8430</v>
      </c>
      <c r="I588" s="29">
        <v>6</v>
      </c>
      <c r="J588" s="29">
        <v>1</v>
      </c>
      <c r="K588" s="76">
        <v>3</v>
      </c>
    </row>
    <row r="589" spans="3:11" ht="15" hidden="1" customHeight="1">
      <c r="C589" s="7">
        <v>614</v>
      </c>
      <c r="D589" s="26" t="s">
        <v>114</v>
      </c>
      <c r="E589" s="26">
        <v>19400</v>
      </c>
      <c r="F589" s="26">
        <v>3370</v>
      </c>
      <c r="G589" s="26">
        <v>8430</v>
      </c>
      <c r="I589" s="29">
        <v>6</v>
      </c>
      <c r="J589" s="29">
        <v>1</v>
      </c>
      <c r="K589" s="76">
        <v>4</v>
      </c>
    </row>
    <row r="590" spans="3:11" ht="15" hidden="1" customHeight="1">
      <c r="C590" s="7">
        <v>615</v>
      </c>
      <c r="D590" s="26" t="s">
        <v>115</v>
      </c>
      <c r="E590" s="26">
        <v>21090</v>
      </c>
      <c r="F590" s="26">
        <v>3370</v>
      </c>
      <c r="G590" s="26">
        <v>8430</v>
      </c>
      <c r="I590" s="29">
        <v>6</v>
      </c>
      <c r="J590" s="29">
        <v>1</v>
      </c>
      <c r="K590" s="76">
        <v>5</v>
      </c>
    </row>
    <row r="591" spans="3:11" ht="15" hidden="1" customHeight="1">
      <c r="C591" s="7">
        <v>616</v>
      </c>
      <c r="D591" s="26" t="s">
        <v>116</v>
      </c>
      <c r="E591" s="26">
        <v>22770</v>
      </c>
      <c r="F591" s="26">
        <v>3370</v>
      </c>
      <c r="G591" s="26">
        <v>8430</v>
      </c>
      <c r="I591" s="29">
        <v>6</v>
      </c>
      <c r="J591" s="29">
        <v>1</v>
      </c>
      <c r="K591" s="76">
        <v>6</v>
      </c>
    </row>
    <row r="592" spans="3:11" ht="15" hidden="1" customHeight="1">
      <c r="C592" s="7">
        <v>617</v>
      </c>
      <c r="D592" s="26" t="s">
        <v>117</v>
      </c>
      <c r="E592" s="26">
        <v>24460</v>
      </c>
      <c r="F592" s="26">
        <v>3370</v>
      </c>
      <c r="G592" s="26">
        <v>8430</v>
      </c>
      <c r="I592" s="29">
        <v>6</v>
      </c>
      <c r="J592" s="29">
        <v>1</v>
      </c>
      <c r="K592" s="76">
        <v>7</v>
      </c>
    </row>
    <row r="593" spans="3:11" ht="15" hidden="1" customHeight="1">
      <c r="C593" s="7">
        <v>618</v>
      </c>
      <c r="D593" s="26" t="s">
        <v>118</v>
      </c>
      <c r="E593" s="26">
        <v>26150</v>
      </c>
      <c r="F593" s="26">
        <v>3370</v>
      </c>
      <c r="G593" s="26">
        <v>8430</v>
      </c>
      <c r="I593" s="29">
        <v>6</v>
      </c>
      <c r="J593" s="29">
        <v>1</v>
      </c>
      <c r="K593" s="76">
        <v>8</v>
      </c>
    </row>
    <row r="594" spans="3:11" ht="15" hidden="1" customHeight="1">
      <c r="C594" s="7">
        <v>619</v>
      </c>
      <c r="D594" s="26" t="s">
        <v>119</v>
      </c>
      <c r="E594" s="26">
        <v>27840</v>
      </c>
      <c r="F594" s="26">
        <v>3370</v>
      </c>
      <c r="G594" s="26">
        <v>8430</v>
      </c>
      <c r="I594" s="29">
        <v>6</v>
      </c>
      <c r="J594" s="29">
        <v>1</v>
      </c>
      <c r="K594" s="76">
        <v>9</v>
      </c>
    </row>
    <row r="595" spans="3:11" ht="15" hidden="1" customHeight="1">
      <c r="C595" s="7">
        <v>6110</v>
      </c>
      <c r="D595" s="26" t="s">
        <v>120</v>
      </c>
      <c r="E595" s="26">
        <v>29530</v>
      </c>
      <c r="F595" s="26">
        <v>3370</v>
      </c>
      <c r="G595" s="26">
        <v>8430</v>
      </c>
      <c r="I595" s="29">
        <v>6</v>
      </c>
      <c r="J595" s="29">
        <v>1</v>
      </c>
      <c r="K595" s="76">
        <v>10</v>
      </c>
    </row>
    <row r="596" spans="3:11" ht="15" hidden="1" customHeight="1">
      <c r="C596" s="7">
        <v>6111</v>
      </c>
      <c r="D596" s="26" t="s">
        <v>121</v>
      </c>
      <c r="E596" s="26">
        <v>31220</v>
      </c>
      <c r="F596" s="26">
        <v>3370</v>
      </c>
      <c r="G596" s="26">
        <v>8430</v>
      </c>
      <c r="I596" s="29">
        <v>6</v>
      </c>
      <c r="J596" s="29">
        <v>1</v>
      </c>
      <c r="K596" s="76">
        <v>11</v>
      </c>
    </row>
    <row r="597" spans="3:11" ht="15" hidden="1" customHeight="1">
      <c r="C597" s="7">
        <v>6112</v>
      </c>
      <c r="D597" s="26" t="s">
        <v>122</v>
      </c>
      <c r="E597" s="26">
        <v>32910</v>
      </c>
      <c r="F597" s="26">
        <v>3370</v>
      </c>
      <c r="G597" s="26">
        <v>8430</v>
      </c>
      <c r="I597" s="29">
        <v>6</v>
      </c>
      <c r="J597" s="29">
        <v>1</v>
      </c>
      <c r="K597" s="76">
        <v>12</v>
      </c>
    </row>
    <row r="598" spans="3:11" ht="15" hidden="1" customHeight="1">
      <c r="C598" s="7">
        <v>6113</v>
      </c>
      <c r="D598" s="26" t="s">
        <v>123</v>
      </c>
      <c r="E598" s="26">
        <v>34600</v>
      </c>
      <c r="F598" s="26">
        <v>3370</v>
      </c>
      <c r="G598" s="26">
        <v>8430</v>
      </c>
      <c r="I598" s="29">
        <v>6</v>
      </c>
      <c r="J598" s="29">
        <v>1</v>
      </c>
      <c r="K598" s="76">
        <v>13</v>
      </c>
    </row>
    <row r="599" spans="3:11" ht="15" hidden="1" customHeight="1">
      <c r="C599" s="7">
        <v>6114</v>
      </c>
      <c r="D599" s="26" t="s">
        <v>124</v>
      </c>
      <c r="E599" s="26">
        <v>36290</v>
      </c>
      <c r="F599" s="26">
        <v>3370</v>
      </c>
      <c r="G599" s="26">
        <v>8430</v>
      </c>
      <c r="I599" s="29">
        <v>6</v>
      </c>
      <c r="J599" s="29">
        <v>1</v>
      </c>
      <c r="K599" s="76">
        <v>14</v>
      </c>
    </row>
    <row r="600" spans="3:11" ht="15" hidden="1" customHeight="1">
      <c r="C600" s="7">
        <v>6115</v>
      </c>
      <c r="D600" s="26" t="s">
        <v>125</v>
      </c>
      <c r="E600" s="26">
        <v>37980</v>
      </c>
      <c r="F600" s="26">
        <v>3370</v>
      </c>
      <c r="G600" s="26">
        <v>8430</v>
      </c>
      <c r="I600" s="29">
        <v>6</v>
      </c>
      <c r="J600" s="29">
        <v>1</v>
      </c>
      <c r="K600" s="76">
        <v>15</v>
      </c>
    </row>
    <row r="601" spans="3:11" ht="15" hidden="1" customHeight="1">
      <c r="C601" s="7">
        <v>6116</v>
      </c>
      <c r="D601" s="26" t="s">
        <v>126</v>
      </c>
      <c r="E601" s="26">
        <v>39670</v>
      </c>
      <c r="F601" s="26">
        <v>3370</v>
      </c>
      <c r="G601" s="26">
        <v>8430</v>
      </c>
      <c r="I601" s="29">
        <v>6</v>
      </c>
      <c r="J601" s="29">
        <v>1</v>
      </c>
      <c r="K601" s="76">
        <v>16</v>
      </c>
    </row>
    <row r="602" spans="3:11" ht="15" hidden="1" customHeight="1">
      <c r="C602" s="7">
        <v>6117</v>
      </c>
      <c r="D602" s="26" t="s">
        <v>127</v>
      </c>
      <c r="E602" s="26">
        <v>41360</v>
      </c>
      <c r="F602" s="26">
        <v>3370</v>
      </c>
      <c r="G602" s="26">
        <v>8430</v>
      </c>
      <c r="I602" s="29">
        <v>6</v>
      </c>
      <c r="J602" s="29">
        <v>1</v>
      </c>
      <c r="K602" s="76">
        <v>17</v>
      </c>
    </row>
    <row r="603" spans="3:11" ht="15" hidden="1" customHeight="1">
      <c r="C603" s="7">
        <v>6118</v>
      </c>
      <c r="D603" s="26" t="s">
        <v>128</v>
      </c>
      <c r="E603" s="26">
        <v>43050</v>
      </c>
      <c r="F603" s="26">
        <v>3370</v>
      </c>
      <c r="G603" s="26">
        <v>8430</v>
      </c>
      <c r="I603" s="29">
        <v>6</v>
      </c>
      <c r="J603" s="29">
        <v>1</v>
      </c>
      <c r="K603" s="76">
        <v>18</v>
      </c>
    </row>
    <row r="604" spans="3:11" ht="15" hidden="1" customHeight="1">
      <c r="C604" s="7">
        <v>6119</v>
      </c>
      <c r="D604" s="26" t="s">
        <v>129</v>
      </c>
      <c r="E604" s="26">
        <v>44740</v>
      </c>
      <c r="F604" s="26">
        <v>3370</v>
      </c>
      <c r="G604" s="26">
        <v>8430</v>
      </c>
      <c r="I604" s="29">
        <v>6</v>
      </c>
      <c r="J604" s="29">
        <v>1</v>
      </c>
      <c r="K604" s="76">
        <v>19</v>
      </c>
    </row>
    <row r="605" spans="3:11" ht="15" hidden="1" customHeight="1">
      <c r="C605" s="7">
        <v>6120</v>
      </c>
      <c r="D605" s="26" t="s">
        <v>130</v>
      </c>
      <c r="E605" s="26">
        <v>46430</v>
      </c>
      <c r="F605" s="26">
        <v>3370</v>
      </c>
      <c r="G605" s="26">
        <v>8430</v>
      </c>
      <c r="I605" s="29">
        <v>6</v>
      </c>
      <c r="J605" s="29">
        <v>1</v>
      </c>
      <c r="K605" s="76">
        <v>20</v>
      </c>
    </row>
    <row r="606" spans="3:11" ht="15" hidden="1" customHeight="1">
      <c r="C606" s="7">
        <v>621</v>
      </c>
      <c r="D606" s="26" t="s">
        <v>111</v>
      </c>
      <c r="E606" s="26">
        <v>16490</v>
      </c>
      <c r="F606" s="26">
        <v>3870</v>
      </c>
      <c r="G606" s="26">
        <v>9680</v>
      </c>
      <c r="I606" s="29">
        <v>6</v>
      </c>
      <c r="J606" s="29">
        <v>2</v>
      </c>
      <c r="K606" s="76">
        <v>1</v>
      </c>
    </row>
    <row r="607" spans="3:11" ht="15" hidden="1" customHeight="1">
      <c r="C607" s="7">
        <v>622</v>
      </c>
      <c r="D607" s="26" t="s">
        <v>112</v>
      </c>
      <c r="E607" s="26">
        <v>18460</v>
      </c>
      <c r="F607" s="26">
        <v>3870</v>
      </c>
      <c r="G607" s="26">
        <v>9680</v>
      </c>
      <c r="I607" s="29">
        <v>6</v>
      </c>
      <c r="J607" s="29">
        <v>2</v>
      </c>
      <c r="K607" s="76">
        <v>2</v>
      </c>
    </row>
    <row r="608" spans="3:11" ht="15" hidden="1" customHeight="1">
      <c r="C608" s="7">
        <v>623</v>
      </c>
      <c r="D608" s="26" t="s">
        <v>113</v>
      </c>
      <c r="E608" s="26">
        <v>20430</v>
      </c>
      <c r="F608" s="26">
        <v>3870</v>
      </c>
      <c r="G608" s="26">
        <v>9680</v>
      </c>
      <c r="I608" s="29">
        <v>6</v>
      </c>
      <c r="J608" s="29">
        <v>2</v>
      </c>
      <c r="K608" s="76">
        <v>3</v>
      </c>
    </row>
    <row r="609" spans="3:11" ht="15" hidden="1" customHeight="1">
      <c r="C609" s="7">
        <v>624</v>
      </c>
      <c r="D609" s="26" t="s">
        <v>114</v>
      </c>
      <c r="E609" s="26">
        <v>22400</v>
      </c>
      <c r="F609" s="26">
        <v>3870</v>
      </c>
      <c r="G609" s="26">
        <v>9680</v>
      </c>
      <c r="I609" s="29">
        <v>6</v>
      </c>
      <c r="J609" s="29">
        <v>2</v>
      </c>
      <c r="K609" s="76">
        <v>4</v>
      </c>
    </row>
    <row r="610" spans="3:11" ht="15" hidden="1" customHeight="1">
      <c r="C610" s="7">
        <v>625</v>
      </c>
      <c r="D610" s="26" t="s">
        <v>115</v>
      </c>
      <c r="E610" s="26">
        <v>24380</v>
      </c>
      <c r="F610" s="26">
        <v>3870</v>
      </c>
      <c r="G610" s="26">
        <v>9680</v>
      </c>
      <c r="I610" s="29">
        <v>6</v>
      </c>
      <c r="J610" s="29">
        <v>2</v>
      </c>
      <c r="K610" s="76">
        <v>5</v>
      </c>
    </row>
    <row r="611" spans="3:11" ht="15" hidden="1" customHeight="1">
      <c r="C611" s="7">
        <v>626</v>
      </c>
      <c r="D611" s="26" t="s">
        <v>116</v>
      </c>
      <c r="E611" s="26">
        <v>26350</v>
      </c>
      <c r="F611" s="26">
        <v>3870</v>
      </c>
      <c r="G611" s="26">
        <v>9680</v>
      </c>
      <c r="I611" s="29">
        <v>6</v>
      </c>
      <c r="J611" s="29">
        <v>2</v>
      </c>
      <c r="K611" s="76">
        <v>6</v>
      </c>
    </row>
    <row r="612" spans="3:11" ht="15" hidden="1" customHeight="1">
      <c r="C612" s="7">
        <v>627</v>
      </c>
      <c r="D612" s="26" t="s">
        <v>117</v>
      </c>
      <c r="E612" s="26">
        <v>28320</v>
      </c>
      <c r="F612" s="26">
        <v>3870</v>
      </c>
      <c r="G612" s="26">
        <v>9680</v>
      </c>
      <c r="I612" s="29">
        <v>6</v>
      </c>
      <c r="J612" s="29">
        <v>2</v>
      </c>
      <c r="K612" s="76">
        <v>7</v>
      </c>
    </row>
    <row r="613" spans="3:11" ht="15" hidden="1" customHeight="1">
      <c r="C613" s="7">
        <v>628</v>
      </c>
      <c r="D613" s="26" t="s">
        <v>118</v>
      </c>
      <c r="E613" s="26">
        <v>30290</v>
      </c>
      <c r="F613" s="26">
        <v>3870</v>
      </c>
      <c r="G613" s="26">
        <v>9680</v>
      </c>
      <c r="I613" s="29">
        <v>6</v>
      </c>
      <c r="J613" s="29">
        <v>2</v>
      </c>
      <c r="K613" s="76">
        <v>8</v>
      </c>
    </row>
    <row r="614" spans="3:11" ht="15" hidden="1" customHeight="1">
      <c r="C614" s="7">
        <v>629</v>
      </c>
      <c r="D614" s="26" t="s">
        <v>119</v>
      </c>
      <c r="E614" s="26">
        <v>32270</v>
      </c>
      <c r="F614" s="26">
        <v>3870</v>
      </c>
      <c r="G614" s="26">
        <v>9680</v>
      </c>
      <c r="I614" s="29">
        <v>6</v>
      </c>
      <c r="J614" s="29">
        <v>2</v>
      </c>
      <c r="K614" s="76">
        <v>9</v>
      </c>
    </row>
    <row r="615" spans="3:11" ht="15" hidden="1" customHeight="1">
      <c r="C615" s="7">
        <v>6210</v>
      </c>
      <c r="D615" s="26" t="s">
        <v>120</v>
      </c>
      <c r="E615" s="26">
        <v>34240</v>
      </c>
      <c r="F615" s="26">
        <v>3870</v>
      </c>
      <c r="G615" s="26">
        <v>9680</v>
      </c>
      <c r="I615" s="29">
        <v>6</v>
      </c>
      <c r="J615" s="29">
        <v>2</v>
      </c>
      <c r="K615" s="76">
        <v>10</v>
      </c>
    </row>
    <row r="616" spans="3:11" ht="15" hidden="1" customHeight="1">
      <c r="C616" s="7">
        <v>6211</v>
      </c>
      <c r="D616" s="26" t="s">
        <v>121</v>
      </c>
      <c r="E616" s="26">
        <v>36190</v>
      </c>
      <c r="F616" s="26">
        <v>3870</v>
      </c>
      <c r="G616" s="26">
        <v>9680</v>
      </c>
      <c r="I616" s="29">
        <v>6</v>
      </c>
      <c r="J616" s="29">
        <v>2</v>
      </c>
      <c r="K616" s="76">
        <v>11</v>
      </c>
    </row>
    <row r="617" spans="3:11" ht="15" hidden="1" customHeight="1">
      <c r="C617" s="7">
        <v>6212</v>
      </c>
      <c r="D617" s="26" t="s">
        <v>122</v>
      </c>
      <c r="E617" s="26">
        <v>38140</v>
      </c>
      <c r="F617" s="26">
        <v>3870</v>
      </c>
      <c r="G617" s="26">
        <v>9680</v>
      </c>
      <c r="I617" s="29">
        <v>6</v>
      </c>
      <c r="J617" s="29">
        <v>2</v>
      </c>
      <c r="K617" s="76">
        <v>12</v>
      </c>
    </row>
    <row r="618" spans="3:11" ht="15" hidden="1" customHeight="1">
      <c r="C618" s="7">
        <v>6213</v>
      </c>
      <c r="D618" s="26" t="s">
        <v>123</v>
      </c>
      <c r="E618" s="26">
        <v>40090</v>
      </c>
      <c r="F618" s="26">
        <v>3870</v>
      </c>
      <c r="G618" s="26">
        <v>9680</v>
      </c>
      <c r="I618" s="29">
        <v>6</v>
      </c>
      <c r="J618" s="29">
        <v>2</v>
      </c>
      <c r="K618" s="76">
        <v>13</v>
      </c>
    </row>
    <row r="619" spans="3:11" ht="15" hidden="1" customHeight="1">
      <c r="C619" s="7">
        <v>6214</v>
      </c>
      <c r="D619" s="26" t="s">
        <v>124</v>
      </c>
      <c r="E619" s="26">
        <v>42040</v>
      </c>
      <c r="F619" s="26">
        <v>3870</v>
      </c>
      <c r="G619" s="26">
        <v>9680</v>
      </c>
      <c r="I619" s="29">
        <v>6</v>
      </c>
      <c r="J619" s="29">
        <v>2</v>
      </c>
      <c r="K619" s="76">
        <v>14</v>
      </c>
    </row>
    <row r="620" spans="3:11" ht="15" hidden="1" customHeight="1">
      <c r="C620" s="7">
        <v>6215</v>
      </c>
      <c r="D620" s="26" t="s">
        <v>125</v>
      </c>
      <c r="E620" s="26">
        <v>43990</v>
      </c>
      <c r="F620" s="26">
        <v>3870</v>
      </c>
      <c r="G620" s="26">
        <v>9680</v>
      </c>
      <c r="I620" s="29">
        <v>6</v>
      </c>
      <c r="J620" s="29">
        <v>2</v>
      </c>
      <c r="K620" s="76">
        <v>15</v>
      </c>
    </row>
    <row r="621" spans="3:11" ht="15" hidden="1" customHeight="1">
      <c r="C621" s="7">
        <v>6216</v>
      </c>
      <c r="D621" s="26" t="s">
        <v>126</v>
      </c>
      <c r="E621" s="26">
        <v>45940</v>
      </c>
      <c r="F621" s="26">
        <v>3870</v>
      </c>
      <c r="G621" s="26">
        <v>9680</v>
      </c>
      <c r="I621" s="29">
        <v>6</v>
      </c>
      <c r="J621" s="29">
        <v>2</v>
      </c>
      <c r="K621" s="76">
        <v>16</v>
      </c>
    </row>
    <row r="622" spans="3:11" ht="15" hidden="1" customHeight="1">
      <c r="C622" s="7">
        <v>6217</v>
      </c>
      <c r="D622" s="26" t="s">
        <v>127</v>
      </c>
      <c r="E622" s="26">
        <v>47890</v>
      </c>
      <c r="F622" s="26">
        <v>3870</v>
      </c>
      <c r="G622" s="26">
        <v>9680</v>
      </c>
      <c r="I622" s="29">
        <v>6</v>
      </c>
      <c r="J622" s="29">
        <v>2</v>
      </c>
      <c r="K622" s="76">
        <v>17</v>
      </c>
    </row>
    <row r="623" spans="3:11" ht="15" hidden="1" customHeight="1">
      <c r="C623" s="7">
        <v>6218</v>
      </c>
      <c r="D623" s="26" t="s">
        <v>128</v>
      </c>
      <c r="E623" s="26">
        <v>49840</v>
      </c>
      <c r="F623" s="26">
        <v>3870</v>
      </c>
      <c r="G623" s="26">
        <v>9680</v>
      </c>
      <c r="I623" s="29">
        <v>6</v>
      </c>
      <c r="J623" s="29">
        <v>2</v>
      </c>
      <c r="K623" s="76">
        <v>18</v>
      </c>
    </row>
    <row r="624" spans="3:11" ht="15" hidden="1" customHeight="1">
      <c r="C624" s="7">
        <v>6219</v>
      </c>
      <c r="D624" s="26" t="s">
        <v>129</v>
      </c>
      <c r="E624" s="26">
        <v>51790</v>
      </c>
      <c r="F624" s="26">
        <v>3870</v>
      </c>
      <c r="G624" s="26">
        <v>9680</v>
      </c>
      <c r="I624" s="29">
        <v>6</v>
      </c>
      <c r="J624" s="29">
        <v>2</v>
      </c>
      <c r="K624" s="76">
        <v>19</v>
      </c>
    </row>
    <row r="625" spans="3:11" ht="15" hidden="1" customHeight="1">
      <c r="C625" s="7">
        <v>6220</v>
      </c>
      <c r="D625" s="26" t="s">
        <v>130</v>
      </c>
      <c r="E625" s="26">
        <v>53740</v>
      </c>
      <c r="F625" s="26">
        <v>3870</v>
      </c>
      <c r="G625" s="26">
        <v>9680</v>
      </c>
      <c r="I625" s="29">
        <v>6</v>
      </c>
      <c r="J625" s="29">
        <v>2</v>
      </c>
      <c r="K625" s="76">
        <v>20</v>
      </c>
    </row>
    <row r="626" spans="3:11" ht="15" hidden="1" customHeight="1">
      <c r="C626" s="7">
        <v>631</v>
      </c>
      <c r="D626" s="26" t="s">
        <v>111</v>
      </c>
      <c r="E626" s="26">
        <v>20790</v>
      </c>
      <c r="F626" s="26">
        <v>5070</v>
      </c>
      <c r="G626" s="26">
        <v>12670</v>
      </c>
      <c r="I626" s="29">
        <v>6</v>
      </c>
      <c r="J626" s="29">
        <v>3</v>
      </c>
      <c r="K626" s="76">
        <v>1</v>
      </c>
    </row>
    <row r="627" spans="3:11" ht="15" hidden="1" customHeight="1">
      <c r="C627" s="7">
        <v>632</v>
      </c>
      <c r="D627" s="26" t="s">
        <v>112</v>
      </c>
      <c r="E627" s="26">
        <v>23430</v>
      </c>
      <c r="F627" s="26">
        <v>5070</v>
      </c>
      <c r="G627" s="26">
        <v>12670</v>
      </c>
      <c r="I627" s="29">
        <v>6</v>
      </c>
      <c r="J627" s="29">
        <v>3</v>
      </c>
      <c r="K627" s="76">
        <v>2</v>
      </c>
    </row>
    <row r="628" spans="3:11" ht="15" hidden="1" customHeight="1">
      <c r="C628" s="7">
        <v>633</v>
      </c>
      <c r="D628" s="26" t="s">
        <v>113</v>
      </c>
      <c r="E628" s="26">
        <v>26080</v>
      </c>
      <c r="F628" s="26">
        <v>5070</v>
      </c>
      <c r="G628" s="26">
        <v>12670</v>
      </c>
      <c r="I628" s="29">
        <v>6</v>
      </c>
      <c r="J628" s="29">
        <v>3</v>
      </c>
      <c r="K628" s="76">
        <v>3</v>
      </c>
    </row>
    <row r="629" spans="3:11" ht="15" hidden="1" customHeight="1">
      <c r="C629" s="7">
        <v>634</v>
      </c>
      <c r="D629" s="26" t="s">
        <v>114</v>
      </c>
      <c r="E629" s="26">
        <v>28720</v>
      </c>
      <c r="F629" s="26">
        <v>5070</v>
      </c>
      <c r="G629" s="26">
        <v>12670</v>
      </c>
      <c r="I629" s="29">
        <v>6</v>
      </c>
      <c r="J629" s="29">
        <v>3</v>
      </c>
      <c r="K629" s="76">
        <v>4</v>
      </c>
    </row>
    <row r="630" spans="3:11" ht="15" hidden="1" customHeight="1">
      <c r="C630" s="7">
        <v>635</v>
      </c>
      <c r="D630" s="26" t="s">
        <v>115</v>
      </c>
      <c r="E630" s="26">
        <v>31370</v>
      </c>
      <c r="F630" s="26">
        <v>5070</v>
      </c>
      <c r="G630" s="26">
        <v>12670</v>
      </c>
      <c r="I630" s="29">
        <v>6</v>
      </c>
      <c r="J630" s="29">
        <v>3</v>
      </c>
      <c r="K630" s="76">
        <v>5</v>
      </c>
    </row>
    <row r="631" spans="3:11" ht="15" hidden="1" customHeight="1">
      <c r="C631" s="7">
        <v>636</v>
      </c>
      <c r="D631" s="26" t="s">
        <v>116</v>
      </c>
      <c r="E631" s="26">
        <v>34010</v>
      </c>
      <c r="F631" s="26">
        <v>5070</v>
      </c>
      <c r="G631" s="26">
        <v>12670</v>
      </c>
      <c r="I631" s="29">
        <v>6</v>
      </c>
      <c r="J631" s="29">
        <v>3</v>
      </c>
      <c r="K631" s="76">
        <v>6</v>
      </c>
    </row>
    <row r="632" spans="3:11" ht="15" hidden="1" customHeight="1">
      <c r="C632" s="7">
        <v>637</v>
      </c>
      <c r="D632" s="26" t="s">
        <v>117</v>
      </c>
      <c r="E632" s="26">
        <v>36650</v>
      </c>
      <c r="F632" s="26">
        <v>5070</v>
      </c>
      <c r="G632" s="26">
        <v>12670</v>
      </c>
      <c r="I632" s="29">
        <v>6</v>
      </c>
      <c r="J632" s="29">
        <v>3</v>
      </c>
      <c r="K632" s="76">
        <v>7</v>
      </c>
    </row>
    <row r="633" spans="3:11" ht="15" hidden="1" customHeight="1">
      <c r="C633" s="7">
        <v>638</v>
      </c>
      <c r="D633" s="26" t="s">
        <v>118</v>
      </c>
      <c r="E633" s="26">
        <v>39300</v>
      </c>
      <c r="F633" s="26">
        <v>5070</v>
      </c>
      <c r="G633" s="26">
        <v>12670</v>
      </c>
      <c r="I633" s="29">
        <v>6</v>
      </c>
      <c r="J633" s="29">
        <v>3</v>
      </c>
      <c r="K633" s="76">
        <v>8</v>
      </c>
    </row>
    <row r="634" spans="3:11" ht="15" hidden="1" customHeight="1">
      <c r="C634" s="7">
        <v>639</v>
      </c>
      <c r="D634" s="26" t="s">
        <v>119</v>
      </c>
      <c r="E634" s="26">
        <v>41940</v>
      </c>
      <c r="F634" s="26">
        <v>5070</v>
      </c>
      <c r="G634" s="26">
        <v>12670</v>
      </c>
      <c r="I634" s="29">
        <v>6</v>
      </c>
      <c r="J634" s="29">
        <v>3</v>
      </c>
      <c r="K634" s="76">
        <v>9</v>
      </c>
    </row>
    <row r="635" spans="3:11" ht="15" hidden="1" customHeight="1">
      <c r="C635" s="7">
        <v>6310</v>
      </c>
      <c r="D635" s="26" t="s">
        <v>120</v>
      </c>
      <c r="E635" s="26">
        <v>44590</v>
      </c>
      <c r="F635" s="26">
        <v>5070</v>
      </c>
      <c r="G635" s="26">
        <v>12670</v>
      </c>
      <c r="I635" s="29">
        <v>6</v>
      </c>
      <c r="J635" s="29">
        <v>3</v>
      </c>
      <c r="K635" s="76">
        <v>10</v>
      </c>
    </row>
    <row r="636" spans="3:11" ht="15" hidden="1" customHeight="1">
      <c r="C636" s="7">
        <v>6311</v>
      </c>
      <c r="D636" s="26" t="s">
        <v>121</v>
      </c>
      <c r="E636" s="26">
        <v>47160</v>
      </c>
      <c r="F636" s="26">
        <v>5070</v>
      </c>
      <c r="G636" s="26">
        <v>12670</v>
      </c>
      <c r="I636" s="29">
        <v>6</v>
      </c>
      <c r="J636" s="29">
        <v>3</v>
      </c>
      <c r="K636" s="76">
        <v>11</v>
      </c>
    </row>
    <row r="637" spans="3:11" ht="15" hidden="1" customHeight="1">
      <c r="C637" s="7">
        <v>6312</v>
      </c>
      <c r="D637" s="26" t="s">
        <v>122</v>
      </c>
      <c r="E637" s="26">
        <v>49730</v>
      </c>
      <c r="F637" s="26">
        <v>5070</v>
      </c>
      <c r="G637" s="26">
        <v>12670</v>
      </c>
      <c r="I637" s="29">
        <v>6</v>
      </c>
      <c r="J637" s="29">
        <v>3</v>
      </c>
      <c r="K637" s="76">
        <v>12</v>
      </c>
    </row>
    <row r="638" spans="3:11" ht="15" hidden="1" customHeight="1">
      <c r="C638" s="7">
        <v>6313</v>
      </c>
      <c r="D638" s="26" t="s">
        <v>123</v>
      </c>
      <c r="E638" s="26">
        <v>52300</v>
      </c>
      <c r="F638" s="26">
        <v>5070</v>
      </c>
      <c r="G638" s="26">
        <v>12670</v>
      </c>
      <c r="I638" s="29">
        <v>6</v>
      </c>
      <c r="J638" s="29">
        <v>3</v>
      </c>
      <c r="K638" s="76">
        <v>13</v>
      </c>
    </row>
    <row r="639" spans="3:11" ht="15" hidden="1" customHeight="1">
      <c r="C639" s="7">
        <v>6314</v>
      </c>
      <c r="D639" s="26" t="s">
        <v>124</v>
      </c>
      <c r="E639" s="26">
        <v>54870</v>
      </c>
      <c r="F639" s="26">
        <v>5070</v>
      </c>
      <c r="G639" s="26">
        <v>12670</v>
      </c>
      <c r="I639" s="29">
        <v>6</v>
      </c>
      <c r="J639" s="29">
        <v>3</v>
      </c>
      <c r="K639" s="76">
        <v>14</v>
      </c>
    </row>
    <row r="640" spans="3:11" ht="15" hidden="1" customHeight="1">
      <c r="C640" s="7">
        <v>6315</v>
      </c>
      <c r="D640" s="26" t="s">
        <v>125</v>
      </c>
      <c r="E640" s="26">
        <v>57440</v>
      </c>
      <c r="F640" s="26">
        <v>5070</v>
      </c>
      <c r="G640" s="26">
        <v>12670</v>
      </c>
      <c r="I640" s="29">
        <v>6</v>
      </c>
      <c r="J640" s="29">
        <v>3</v>
      </c>
      <c r="K640" s="76">
        <v>15</v>
      </c>
    </row>
    <row r="641" spans="3:11" ht="15" hidden="1" customHeight="1">
      <c r="C641" s="7">
        <v>6316</v>
      </c>
      <c r="D641" s="26" t="s">
        <v>126</v>
      </c>
      <c r="E641" s="26">
        <v>60010</v>
      </c>
      <c r="F641" s="26">
        <v>5070</v>
      </c>
      <c r="G641" s="26">
        <v>12670</v>
      </c>
      <c r="I641" s="29">
        <v>6</v>
      </c>
      <c r="J641" s="29">
        <v>3</v>
      </c>
      <c r="K641" s="76">
        <v>16</v>
      </c>
    </row>
    <row r="642" spans="3:11" ht="15" hidden="1" customHeight="1">
      <c r="C642" s="7">
        <v>6317</v>
      </c>
      <c r="D642" s="26" t="s">
        <v>127</v>
      </c>
      <c r="E642" s="26">
        <v>62580</v>
      </c>
      <c r="F642" s="26">
        <v>5070</v>
      </c>
      <c r="G642" s="26">
        <v>12670</v>
      </c>
      <c r="I642" s="29">
        <v>6</v>
      </c>
      <c r="J642" s="29">
        <v>3</v>
      </c>
      <c r="K642" s="76">
        <v>17</v>
      </c>
    </row>
    <row r="643" spans="3:11" ht="15" hidden="1" customHeight="1">
      <c r="C643" s="7">
        <v>6318</v>
      </c>
      <c r="D643" s="26" t="s">
        <v>128</v>
      </c>
      <c r="E643" s="26">
        <v>65150</v>
      </c>
      <c r="F643" s="26">
        <v>5070</v>
      </c>
      <c r="G643" s="26">
        <v>12670</v>
      </c>
      <c r="I643" s="29">
        <v>6</v>
      </c>
      <c r="J643" s="29">
        <v>3</v>
      </c>
      <c r="K643" s="76">
        <v>18</v>
      </c>
    </row>
    <row r="644" spans="3:11" ht="15" hidden="1" customHeight="1">
      <c r="C644" s="7">
        <v>6319</v>
      </c>
      <c r="D644" s="26" t="s">
        <v>129</v>
      </c>
      <c r="E644" s="26">
        <v>67720</v>
      </c>
      <c r="F644" s="26">
        <v>5070</v>
      </c>
      <c r="G644" s="26">
        <v>12670</v>
      </c>
      <c r="I644" s="29">
        <v>6</v>
      </c>
      <c r="J644" s="29">
        <v>3</v>
      </c>
      <c r="K644" s="76">
        <v>19</v>
      </c>
    </row>
    <row r="645" spans="3:11" ht="15" hidden="1" customHeight="1">
      <c r="C645" s="7">
        <v>6320</v>
      </c>
      <c r="D645" s="26" t="s">
        <v>130</v>
      </c>
      <c r="E645" s="26">
        <v>70290</v>
      </c>
      <c r="F645" s="26">
        <v>5070</v>
      </c>
      <c r="G645" s="26">
        <v>12670</v>
      </c>
      <c r="I645" s="29">
        <v>6</v>
      </c>
      <c r="J645" s="29">
        <v>3</v>
      </c>
      <c r="K645" s="76">
        <v>20</v>
      </c>
    </row>
    <row r="646" spans="3:11" ht="15" hidden="1" customHeight="1">
      <c r="C646" s="7">
        <v>641</v>
      </c>
      <c r="D646" s="26" t="s">
        <v>111</v>
      </c>
      <c r="E646" s="26">
        <v>25860</v>
      </c>
      <c r="F646" s="26">
        <v>6550</v>
      </c>
      <c r="G646" s="26">
        <v>16370</v>
      </c>
      <c r="I646" s="29">
        <v>6</v>
      </c>
      <c r="J646" s="29">
        <v>4</v>
      </c>
      <c r="K646" s="76">
        <v>1</v>
      </c>
    </row>
    <row r="647" spans="3:11" ht="15" hidden="1" customHeight="1">
      <c r="C647" s="7">
        <v>642</v>
      </c>
      <c r="D647" s="26" t="s">
        <v>112</v>
      </c>
      <c r="E647" s="26">
        <v>29290</v>
      </c>
      <c r="F647" s="26">
        <v>6550</v>
      </c>
      <c r="G647" s="26">
        <v>16370</v>
      </c>
      <c r="I647" s="29">
        <v>6</v>
      </c>
      <c r="J647" s="29">
        <v>4</v>
      </c>
      <c r="K647" s="76">
        <v>2</v>
      </c>
    </row>
    <row r="648" spans="3:11" ht="15" hidden="1" customHeight="1">
      <c r="C648" s="7">
        <v>643</v>
      </c>
      <c r="D648" s="26" t="s">
        <v>113</v>
      </c>
      <c r="E648" s="26">
        <v>32710</v>
      </c>
      <c r="F648" s="26">
        <v>6550</v>
      </c>
      <c r="G648" s="26">
        <v>16370</v>
      </c>
      <c r="I648" s="29">
        <v>6</v>
      </c>
      <c r="J648" s="29">
        <v>4</v>
      </c>
      <c r="K648" s="76">
        <v>3</v>
      </c>
    </row>
    <row r="649" spans="3:11" ht="15" hidden="1" customHeight="1">
      <c r="C649" s="7">
        <v>644</v>
      </c>
      <c r="D649" s="26" t="s">
        <v>114</v>
      </c>
      <c r="E649" s="26">
        <v>36140</v>
      </c>
      <c r="F649" s="26">
        <v>6550</v>
      </c>
      <c r="G649" s="26">
        <v>16370</v>
      </c>
      <c r="I649" s="29">
        <v>6</v>
      </c>
      <c r="J649" s="29">
        <v>4</v>
      </c>
      <c r="K649" s="76">
        <v>4</v>
      </c>
    </row>
    <row r="650" spans="3:11" ht="15" hidden="1" customHeight="1">
      <c r="C650" s="7">
        <v>645</v>
      </c>
      <c r="D650" s="26" t="s">
        <v>115</v>
      </c>
      <c r="E650" s="26">
        <v>39570</v>
      </c>
      <c r="F650" s="26">
        <v>6550</v>
      </c>
      <c r="G650" s="26">
        <v>16370</v>
      </c>
      <c r="I650" s="29">
        <v>6</v>
      </c>
      <c r="J650" s="29">
        <v>4</v>
      </c>
      <c r="K650" s="76">
        <v>5</v>
      </c>
    </row>
    <row r="651" spans="3:11" ht="15" hidden="1" customHeight="1">
      <c r="C651" s="7">
        <v>646</v>
      </c>
      <c r="D651" s="26" t="s">
        <v>116</v>
      </c>
      <c r="E651" s="26">
        <v>43000</v>
      </c>
      <c r="F651" s="26">
        <v>6550</v>
      </c>
      <c r="G651" s="26">
        <v>16370</v>
      </c>
      <c r="I651" s="29">
        <v>6</v>
      </c>
      <c r="J651" s="29">
        <v>4</v>
      </c>
      <c r="K651" s="76">
        <v>6</v>
      </c>
    </row>
    <row r="652" spans="3:11" ht="15" hidden="1" customHeight="1">
      <c r="C652" s="7">
        <v>647</v>
      </c>
      <c r="D652" s="26" t="s">
        <v>117</v>
      </c>
      <c r="E652" s="26">
        <v>46430</v>
      </c>
      <c r="F652" s="26">
        <v>6550</v>
      </c>
      <c r="G652" s="26">
        <v>16370</v>
      </c>
      <c r="I652" s="29">
        <v>6</v>
      </c>
      <c r="J652" s="29">
        <v>4</v>
      </c>
      <c r="K652" s="76">
        <v>7</v>
      </c>
    </row>
    <row r="653" spans="3:11" ht="15" hidden="1" customHeight="1">
      <c r="C653" s="7">
        <v>648</v>
      </c>
      <c r="D653" s="26" t="s">
        <v>118</v>
      </c>
      <c r="E653" s="26">
        <v>49860</v>
      </c>
      <c r="F653" s="26">
        <v>6550</v>
      </c>
      <c r="G653" s="26">
        <v>16370</v>
      </c>
      <c r="I653" s="29">
        <v>6</v>
      </c>
      <c r="J653" s="29">
        <v>4</v>
      </c>
      <c r="K653" s="76">
        <v>8</v>
      </c>
    </row>
    <row r="654" spans="3:11" ht="15" hidden="1" customHeight="1">
      <c r="C654" s="7">
        <v>649</v>
      </c>
      <c r="D654" s="26" t="s">
        <v>119</v>
      </c>
      <c r="E654" s="26">
        <v>53290</v>
      </c>
      <c r="F654" s="26">
        <v>6550</v>
      </c>
      <c r="G654" s="26">
        <v>16370</v>
      </c>
      <c r="I654" s="29">
        <v>6</v>
      </c>
      <c r="J654" s="29">
        <v>4</v>
      </c>
      <c r="K654" s="76">
        <v>9</v>
      </c>
    </row>
    <row r="655" spans="3:11" ht="15" hidden="1" customHeight="1">
      <c r="C655" s="7">
        <v>6410</v>
      </c>
      <c r="D655" s="26" t="s">
        <v>120</v>
      </c>
      <c r="E655" s="26">
        <v>56720</v>
      </c>
      <c r="F655" s="26">
        <v>6550</v>
      </c>
      <c r="G655" s="26">
        <v>16370</v>
      </c>
      <c r="I655" s="29">
        <v>6</v>
      </c>
      <c r="J655" s="29">
        <v>4</v>
      </c>
      <c r="K655" s="76">
        <v>10</v>
      </c>
    </row>
    <row r="656" spans="3:11" ht="15" hidden="1" customHeight="1">
      <c r="C656" s="7">
        <v>6411</v>
      </c>
      <c r="D656" s="26" t="s">
        <v>121</v>
      </c>
      <c r="E656" s="26">
        <v>60040</v>
      </c>
      <c r="F656" s="26">
        <v>6550</v>
      </c>
      <c r="G656" s="26">
        <v>16370</v>
      </c>
      <c r="I656" s="29">
        <v>6</v>
      </c>
      <c r="J656" s="29">
        <v>4</v>
      </c>
      <c r="K656" s="76">
        <v>11</v>
      </c>
    </row>
    <row r="657" spans="3:11" ht="15" hidden="1" customHeight="1">
      <c r="C657" s="7">
        <v>6412</v>
      </c>
      <c r="D657" s="26" t="s">
        <v>122</v>
      </c>
      <c r="E657" s="26">
        <v>63360</v>
      </c>
      <c r="F657" s="26">
        <v>6550</v>
      </c>
      <c r="G657" s="26">
        <v>16370</v>
      </c>
      <c r="I657" s="29">
        <v>6</v>
      </c>
      <c r="J657" s="29">
        <v>4</v>
      </c>
      <c r="K657" s="76">
        <v>12</v>
      </c>
    </row>
    <row r="658" spans="3:11" ht="15" hidden="1" customHeight="1">
      <c r="C658" s="7">
        <v>6413</v>
      </c>
      <c r="D658" s="26" t="s">
        <v>123</v>
      </c>
      <c r="E658" s="26">
        <v>66690</v>
      </c>
      <c r="F658" s="26">
        <v>6550</v>
      </c>
      <c r="G658" s="26">
        <v>16370</v>
      </c>
      <c r="I658" s="29">
        <v>6</v>
      </c>
      <c r="J658" s="29">
        <v>4</v>
      </c>
      <c r="K658" s="76">
        <v>13</v>
      </c>
    </row>
    <row r="659" spans="3:11" ht="15" hidden="1" customHeight="1">
      <c r="C659" s="7">
        <v>6414</v>
      </c>
      <c r="D659" s="26" t="s">
        <v>124</v>
      </c>
      <c r="E659" s="26">
        <v>70010</v>
      </c>
      <c r="F659" s="26">
        <v>6550</v>
      </c>
      <c r="G659" s="26">
        <v>16370</v>
      </c>
      <c r="I659" s="29">
        <v>6</v>
      </c>
      <c r="J659" s="29">
        <v>4</v>
      </c>
      <c r="K659" s="76">
        <v>14</v>
      </c>
    </row>
    <row r="660" spans="3:11" ht="15" hidden="1" customHeight="1">
      <c r="C660" s="7">
        <v>6415</v>
      </c>
      <c r="D660" s="26" t="s">
        <v>125</v>
      </c>
      <c r="E660" s="26">
        <v>73330</v>
      </c>
      <c r="F660" s="26">
        <v>6550</v>
      </c>
      <c r="G660" s="26">
        <v>16370</v>
      </c>
      <c r="I660" s="29">
        <v>6</v>
      </c>
      <c r="J660" s="29">
        <v>4</v>
      </c>
      <c r="K660" s="76">
        <v>15</v>
      </c>
    </row>
    <row r="661" spans="3:11" ht="15" hidden="1" customHeight="1">
      <c r="C661" s="7">
        <v>6416</v>
      </c>
      <c r="D661" s="26" t="s">
        <v>126</v>
      </c>
      <c r="E661" s="26">
        <v>76660</v>
      </c>
      <c r="F661" s="26">
        <v>6550</v>
      </c>
      <c r="G661" s="26">
        <v>16370</v>
      </c>
      <c r="I661" s="29">
        <v>6</v>
      </c>
      <c r="J661" s="29">
        <v>4</v>
      </c>
      <c r="K661" s="76">
        <v>16</v>
      </c>
    </row>
    <row r="662" spans="3:11" ht="15" hidden="1" customHeight="1">
      <c r="C662" s="7">
        <v>6417</v>
      </c>
      <c r="D662" s="26" t="s">
        <v>127</v>
      </c>
      <c r="E662" s="26">
        <v>79980</v>
      </c>
      <c r="F662" s="26">
        <v>6550</v>
      </c>
      <c r="G662" s="26">
        <v>16370</v>
      </c>
      <c r="I662" s="29">
        <v>6</v>
      </c>
      <c r="J662" s="29">
        <v>4</v>
      </c>
      <c r="K662" s="76">
        <v>17</v>
      </c>
    </row>
    <row r="663" spans="3:11" ht="15" hidden="1" customHeight="1">
      <c r="C663" s="7">
        <v>6418</v>
      </c>
      <c r="D663" s="26" t="s">
        <v>128</v>
      </c>
      <c r="E663" s="26">
        <v>83300</v>
      </c>
      <c r="F663" s="26">
        <v>6550</v>
      </c>
      <c r="G663" s="26">
        <v>16370</v>
      </c>
      <c r="I663" s="29">
        <v>6</v>
      </c>
      <c r="J663" s="29">
        <v>4</v>
      </c>
      <c r="K663" s="76">
        <v>18</v>
      </c>
    </row>
    <row r="664" spans="3:11" ht="15" hidden="1" customHeight="1">
      <c r="C664" s="7">
        <v>6419</v>
      </c>
      <c r="D664" s="26" t="s">
        <v>129</v>
      </c>
      <c r="E664" s="26">
        <v>86620</v>
      </c>
      <c r="F664" s="26">
        <v>6550</v>
      </c>
      <c r="G664" s="26">
        <v>16370</v>
      </c>
      <c r="I664" s="29">
        <v>6</v>
      </c>
      <c r="J664" s="29">
        <v>4</v>
      </c>
      <c r="K664" s="76">
        <v>19</v>
      </c>
    </row>
    <row r="665" spans="3:11" ht="15" hidden="1" customHeight="1">
      <c r="C665" s="7">
        <v>6420</v>
      </c>
      <c r="D665" s="26" t="s">
        <v>130</v>
      </c>
      <c r="E665" s="26">
        <v>89950</v>
      </c>
      <c r="F665" s="26">
        <v>6550</v>
      </c>
      <c r="G665" s="26">
        <v>16370</v>
      </c>
      <c r="I665" s="29">
        <v>6</v>
      </c>
      <c r="J665" s="29">
        <v>4</v>
      </c>
      <c r="K665" s="76">
        <v>20</v>
      </c>
    </row>
    <row r="666" spans="3:11" ht="15" hidden="1" customHeight="1">
      <c r="C666" s="7">
        <v>711</v>
      </c>
      <c r="D666" s="26" t="s">
        <v>111</v>
      </c>
      <c r="E666" s="26">
        <v>13000</v>
      </c>
      <c r="F666" s="26">
        <v>3140</v>
      </c>
      <c r="G666" s="26">
        <v>7850</v>
      </c>
      <c r="I666" s="29">
        <v>7</v>
      </c>
      <c r="J666" s="29">
        <v>1</v>
      </c>
      <c r="K666" s="76">
        <v>1</v>
      </c>
    </row>
    <row r="667" spans="3:11" ht="15" hidden="1" customHeight="1">
      <c r="C667" s="7">
        <v>712</v>
      </c>
      <c r="D667" s="26" t="s">
        <v>112</v>
      </c>
      <c r="E667" s="26">
        <v>14580</v>
      </c>
      <c r="F667" s="26">
        <v>3140</v>
      </c>
      <c r="G667" s="26">
        <v>7850</v>
      </c>
      <c r="I667" s="29">
        <v>7</v>
      </c>
      <c r="J667" s="29">
        <v>1</v>
      </c>
      <c r="K667" s="76">
        <v>2</v>
      </c>
    </row>
    <row r="668" spans="3:11" ht="15" hidden="1" customHeight="1">
      <c r="C668" s="7">
        <v>713</v>
      </c>
      <c r="D668" s="26" t="s">
        <v>113</v>
      </c>
      <c r="E668" s="26">
        <v>16160</v>
      </c>
      <c r="F668" s="26">
        <v>3140</v>
      </c>
      <c r="G668" s="26">
        <v>7850</v>
      </c>
      <c r="I668" s="29">
        <v>7</v>
      </c>
      <c r="J668" s="29">
        <v>1</v>
      </c>
      <c r="K668" s="76">
        <v>3</v>
      </c>
    </row>
    <row r="669" spans="3:11" ht="15" hidden="1" customHeight="1">
      <c r="C669" s="7">
        <v>714</v>
      </c>
      <c r="D669" s="26" t="s">
        <v>114</v>
      </c>
      <c r="E669" s="26">
        <v>17740</v>
      </c>
      <c r="F669" s="26">
        <v>3140</v>
      </c>
      <c r="G669" s="26">
        <v>7850</v>
      </c>
      <c r="I669" s="29">
        <v>7</v>
      </c>
      <c r="J669" s="29">
        <v>1</v>
      </c>
      <c r="K669" s="76">
        <v>4</v>
      </c>
    </row>
    <row r="670" spans="3:11" ht="15" hidden="1" customHeight="1">
      <c r="C670" s="7">
        <v>715</v>
      </c>
      <c r="D670" s="26" t="s">
        <v>115</v>
      </c>
      <c r="E670" s="26">
        <v>19310</v>
      </c>
      <c r="F670" s="26">
        <v>3140</v>
      </c>
      <c r="G670" s="26">
        <v>7850</v>
      </c>
      <c r="I670" s="29">
        <v>7</v>
      </c>
      <c r="J670" s="29">
        <v>1</v>
      </c>
      <c r="K670" s="76">
        <v>5</v>
      </c>
    </row>
    <row r="671" spans="3:11" ht="15" hidden="1" customHeight="1">
      <c r="C671" s="7">
        <v>716</v>
      </c>
      <c r="D671" s="26" t="s">
        <v>116</v>
      </c>
      <c r="E671" s="26">
        <v>20890</v>
      </c>
      <c r="F671" s="26">
        <v>3140</v>
      </c>
      <c r="G671" s="26">
        <v>7850</v>
      </c>
      <c r="I671" s="29">
        <v>7</v>
      </c>
      <c r="J671" s="29">
        <v>1</v>
      </c>
      <c r="K671" s="76">
        <v>6</v>
      </c>
    </row>
    <row r="672" spans="3:11" ht="15" hidden="1" customHeight="1">
      <c r="C672" s="7">
        <v>717</v>
      </c>
      <c r="D672" s="26" t="s">
        <v>117</v>
      </c>
      <c r="E672" s="26">
        <v>22470</v>
      </c>
      <c r="F672" s="26">
        <v>3140</v>
      </c>
      <c r="G672" s="26">
        <v>7850</v>
      </c>
      <c r="I672" s="29">
        <v>7</v>
      </c>
      <c r="J672" s="29">
        <v>1</v>
      </c>
      <c r="K672" s="76">
        <v>7</v>
      </c>
    </row>
    <row r="673" spans="3:11" ht="15" hidden="1" customHeight="1">
      <c r="C673" s="7">
        <v>718</v>
      </c>
      <c r="D673" s="26" t="s">
        <v>118</v>
      </c>
      <c r="E673" s="26">
        <v>24050</v>
      </c>
      <c r="F673" s="26">
        <v>3140</v>
      </c>
      <c r="G673" s="26">
        <v>7850</v>
      </c>
      <c r="I673" s="29">
        <v>7</v>
      </c>
      <c r="J673" s="29">
        <v>1</v>
      </c>
      <c r="K673" s="76">
        <v>8</v>
      </c>
    </row>
    <row r="674" spans="3:11" ht="15" hidden="1" customHeight="1">
      <c r="C674" s="7">
        <v>719</v>
      </c>
      <c r="D674" s="26" t="s">
        <v>119</v>
      </c>
      <c r="E674" s="26">
        <v>25620</v>
      </c>
      <c r="F674" s="26">
        <v>3140</v>
      </c>
      <c r="G674" s="26">
        <v>7850</v>
      </c>
      <c r="I674" s="29">
        <v>7</v>
      </c>
      <c r="J674" s="29">
        <v>1</v>
      </c>
      <c r="K674" s="76">
        <v>9</v>
      </c>
    </row>
    <row r="675" spans="3:11" ht="15" hidden="1" customHeight="1">
      <c r="C675" s="7">
        <v>7110</v>
      </c>
      <c r="D675" s="26" t="s">
        <v>120</v>
      </c>
      <c r="E675" s="26">
        <v>27200</v>
      </c>
      <c r="F675" s="26">
        <v>3140</v>
      </c>
      <c r="G675" s="26">
        <v>7850</v>
      </c>
      <c r="I675" s="29">
        <v>7</v>
      </c>
      <c r="J675" s="29">
        <v>1</v>
      </c>
      <c r="K675" s="76">
        <v>10</v>
      </c>
    </row>
    <row r="676" spans="3:11" ht="15" hidden="1" customHeight="1">
      <c r="C676" s="7">
        <v>7111</v>
      </c>
      <c r="D676" s="26" t="s">
        <v>121</v>
      </c>
      <c r="E676" s="26">
        <v>28770</v>
      </c>
      <c r="F676" s="26">
        <v>3140</v>
      </c>
      <c r="G676" s="26">
        <v>7850</v>
      </c>
      <c r="I676" s="29">
        <v>7</v>
      </c>
      <c r="J676" s="29">
        <v>1</v>
      </c>
      <c r="K676" s="76">
        <v>11</v>
      </c>
    </row>
    <row r="677" spans="3:11" ht="15" hidden="1" customHeight="1">
      <c r="C677" s="7">
        <v>7112</v>
      </c>
      <c r="D677" s="26" t="s">
        <v>122</v>
      </c>
      <c r="E677" s="26">
        <v>30350</v>
      </c>
      <c r="F677" s="26">
        <v>3140</v>
      </c>
      <c r="G677" s="26">
        <v>7850</v>
      </c>
      <c r="I677" s="29">
        <v>7</v>
      </c>
      <c r="J677" s="29">
        <v>1</v>
      </c>
      <c r="K677" s="76">
        <v>12</v>
      </c>
    </row>
    <row r="678" spans="3:11" ht="15" hidden="1" customHeight="1">
      <c r="C678" s="7">
        <v>7113</v>
      </c>
      <c r="D678" s="26" t="s">
        <v>123</v>
      </c>
      <c r="E678" s="26">
        <v>31930</v>
      </c>
      <c r="F678" s="26">
        <v>3140</v>
      </c>
      <c r="G678" s="26">
        <v>7850</v>
      </c>
      <c r="I678" s="29">
        <v>7</v>
      </c>
      <c r="J678" s="29">
        <v>1</v>
      </c>
      <c r="K678" s="76">
        <v>13</v>
      </c>
    </row>
    <row r="679" spans="3:11" ht="15" hidden="1" customHeight="1">
      <c r="C679" s="7">
        <v>7114</v>
      </c>
      <c r="D679" s="26" t="s">
        <v>124</v>
      </c>
      <c r="E679" s="26">
        <v>33500</v>
      </c>
      <c r="F679" s="26">
        <v>3140</v>
      </c>
      <c r="G679" s="26">
        <v>7850</v>
      </c>
      <c r="I679" s="29">
        <v>7</v>
      </c>
      <c r="J679" s="29">
        <v>1</v>
      </c>
      <c r="K679" s="76">
        <v>14</v>
      </c>
    </row>
    <row r="680" spans="3:11" ht="15" hidden="1" customHeight="1">
      <c r="C680" s="7">
        <v>7115</v>
      </c>
      <c r="D680" s="26" t="s">
        <v>125</v>
      </c>
      <c r="E680" s="26">
        <v>35080</v>
      </c>
      <c r="F680" s="26">
        <v>3140</v>
      </c>
      <c r="G680" s="26">
        <v>7850</v>
      </c>
      <c r="I680" s="29">
        <v>7</v>
      </c>
      <c r="J680" s="29">
        <v>1</v>
      </c>
      <c r="K680" s="76">
        <v>15</v>
      </c>
    </row>
    <row r="681" spans="3:11" ht="15" hidden="1" customHeight="1">
      <c r="C681" s="7">
        <v>7116</v>
      </c>
      <c r="D681" s="26" t="s">
        <v>126</v>
      </c>
      <c r="E681" s="26">
        <v>36650</v>
      </c>
      <c r="F681" s="26">
        <v>3140</v>
      </c>
      <c r="G681" s="26">
        <v>7850</v>
      </c>
      <c r="I681" s="29">
        <v>7</v>
      </c>
      <c r="J681" s="29">
        <v>1</v>
      </c>
      <c r="K681" s="76">
        <v>16</v>
      </c>
    </row>
    <row r="682" spans="3:11" ht="15" hidden="1" customHeight="1">
      <c r="C682" s="7">
        <v>7117</v>
      </c>
      <c r="D682" s="26" t="s">
        <v>127</v>
      </c>
      <c r="E682" s="26">
        <v>38230</v>
      </c>
      <c r="F682" s="26">
        <v>3140</v>
      </c>
      <c r="G682" s="26">
        <v>7850</v>
      </c>
      <c r="I682" s="29">
        <v>7</v>
      </c>
      <c r="J682" s="29">
        <v>1</v>
      </c>
      <c r="K682" s="76">
        <v>17</v>
      </c>
    </row>
    <row r="683" spans="3:11" ht="15" hidden="1" customHeight="1">
      <c r="C683" s="7">
        <v>7118</v>
      </c>
      <c r="D683" s="26" t="s">
        <v>128</v>
      </c>
      <c r="E683" s="26">
        <v>39800</v>
      </c>
      <c r="F683" s="26">
        <v>3140</v>
      </c>
      <c r="G683" s="26">
        <v>7850</v>
      </c>
      <c r="I683" s="29">
        <v>7</v>
      </c>
      <c r="J683" s="29">
        <v>1</v>
      </c>
      <c r="K683" s="76">
        <v>18</v>
      </c>
    </row>
    <row r="684" spans="3:11" ht="15" hidden="1" customHeight="1">
      <c r="C684" s="7">
        <v>7119</v>
      </c>
      <c r="D684" s="26" t="s">
        <v>129</v>
      </c>
      <c r="E684" s="26">
        <v>41380</v>
      </c>
      <c r="F684" s="26">
        <v>3140</v>
      </c>
      <c r="G684" s="26">
        <v>7850</v>
      </c>
      <c r="I684" s="29">
        <v>7</v>
      </c>
      <c r="J684" s="29">
        <v>1</v>
      </c>
      <c r="K684" s="76">
        <v>19</v>
      </c>
    </row>
    <row r="685" spans="3:11" ht="15" hidden="1" customHeight="1">
      <c r="C685" s="7">
        <v>7120</v>
      </c>
      <c r="D685" s="26" t="s">
        <v>130</v>
      </c>
      <c r="E685" s="26">
        <v>42950</v>
      </c>
      <c r="F685" s="26">
        <v>3140</v>
      </c>
      <c r="G685" s="26">
        <v>7850</v>
      </c>
      <c r="I685" s="29">
        <v>7</v>
      </c>
      <c r="J685" s="29">
        <v>1</v>
      </c>
      <c r="K685" s="76">
        <v>20</v>
      </c>
    </row>
    <row r="686" spans="3:11" ht="15" hidden="1" customHeight="1">
      <c r="C686" s="7">
        <v>721</v>
      </c>
      <c r="D686" s="26" t="s">
        <v>111</v>
      </c>
      <c r="E686" s="26">
        <v>15060</v>
      </c>
      <c r="F686" s="26">
        <v>3620</v>
      </c>
      <c r="G686" s="26">
        <v>9060</v>
      </c>
      <c r="I686" s="29">
        <v>7</v>
      </c>
      <c r="J686" s="29">
        <v>2</v>
      </c>
      <c r="K686" s="76">
        <v>1</v>
      </c>
    </row>
    <row r="687" spans="3:11" ht="15" hidden="1" customHeight="1">
      <c r="C687" s="7">
        <v>722</v>
      </c>
      <c r="D687" s="26" t="s">
        <v>112</v>
      </c>
      <c r="E687" s="26">
        <v>16920</v>
      </c>
      <c r="F687" s="26">
        <v>3620</v>
      </c>
      <c r="G687" s="26">
        <v>9060</v>
      </c>
      <c r="I687" s="29">
        <v>7</v>
      </c>
      <c r="J687" s="29">
        <v>2</v>
      </c>
      <c r="K687" s="76">
        <v>2</v>
      </c>
    </row>
    <row r="688" spans="3:11" ht="15" hidden="1" customHeight="1">
      <c r="C688" s="7">
        <v>723</v>
      </c>
      <c r="D688" s="26" t="s">
        <v>113</v>
      </c>
      <c r="E688" s="26">
        <v>18770</v>
      </c>
      <c r="F688" s="26">
        <v>3620</v>
      </c>
      <c r="G688" s="26">
        <v>9060</v>
      </c>
      <c r="I688" s="29">
        <v>7</v>
      </c>
      <c r="J688" s="29">
        <v>2</v>
      </c>
      <c r="K688" s="76">
        <v>3</v>
      </c>
    </row>
    <row r="689" spans="3:11" ht="15" hidden="1" customHeight="1">
      <c r="C689" s="7">
        <v>724</v>
      </c>
      <c r="D689" s="26" t="s">
        <v>114</v>
      </c>
      <c r="E689" s="26">
        <v>20620</v>
      </c>
      <c r="F689" s="26">
        <v>3620</v>
      </c>
      <c r="G689" s="26">
        <v>9060</v>
      </c>
      <c r="I689" s="29">
        <v>7</v>
      </c>
      <c r="J689" s="29">
        <v>2</v>
      </c>
      <c r="K689" s="76">
        <v>4</v>
      </c>
    </row>
    <row r="690" spans="3:11" ht="15" hidden="1" customHeight="1">
      <c r="C690" s="7">
        <v>725</v>
      </c>
      <c r="D690" s="26" t="s">
        <v>115</v>
      </c>
      <c r="E690" s="26">
        <v>22480</v>
      </c>
      <c r="F690" s="26">
        <v>3620</v>
      </c>
      <c r="G690" s="26">
        <v>9060</v>
      </c>
      <c r="I690" s="29">
        <v>7</v>
      </c>
      <c r="J690" s="29">
        <v>2</v>
      </c>
      <c r="K690" s="76">
        <v>5</v>
      </c>
    </row>
    <row r="691" spans="3:11" ht="15" hidden="1" customHeight="1">
      <c r="C691" s="7">
        <v>726</v>
      </c>
      <c r="D691" s="26" t="s">
        <v>116</v>
      </c>
      <c r="E691" s="26">
        <v>24330</v>
      </c>
      <c r="F691" s="26">
        <v>3620</v>
      </c>
      <c r="G691" s="26">
        <v>9060</v>
      </c>
      <c r="I691" s="29">
        <v>7</v>
      </c>
      <c r="J691" s="29">
        <v>2</v>
      </c>
      <c r="K691" s="76">
        <v>6</v>
      </c>
    </row>
    <row r="692" spans="3:11" ht="15" hidden="1" customHeight="1">
      <c r="C692" s="7">
        <v>727</v>
      </c>
      <c r="D692" s="26" t="s">
        <v>117</v>
      </c>
      <c r="E692" s="26">
        <v>26180</v>
      </c>
      <c r="F692" s="26">
        <v>3620</v>
      </c>
      <c r="G692" s="26">
        <v>9060</v>
      </c>
      <c r="I692" s="29">
        <v>7</v>
      </c>
      <c r="J692" s="29">
        <v>2</v>
      </c>
      <c r="K692" s="76">
        <v>7</v>
      </c>
    </row>
    <row r="693" spans="3:11" ht="15" hidden="1" customHeight="1">
      <c r="C693" s="7">
        <v>728</v>
      </c>
      <c r="D693" s="26" t="s">
        <v>118</v>
      </c>
      <c r="E693" s="26">
        <v>28040</v>
      </c>
      <c r="F693" s="26">
        <v>3620</v>
      </c>
      <c r="G693" s="26">
        <v>9060</v>
      </c>
      <c r="I693" s="29">
        <v>7</v>
      </c>
      <c r="J693" s="29">
        <v>2</v>
      </c>
      <c r="K693" s="76">
        <v>8</v>
      </c>
    </row>
    <row r="694" spans="3:11" ht="15" hidden="1" customHeight="1">
      <c r="C694" s="7">
        <v>729</v>
      </c>
      <c r="D694" s="26" t="s">
        <v>119</v>
      </c>
      <c r="E694" s="26">
        <v>29890</v>
      </c>
      <c r="F694" s="26">
        <v>3620</v>
      </c>
      <c r="G694" s="26">
        <v>9060</v>
      </c>
      <c r="I694" s="29">
        <v>7</v>
      </c>
      <c r="J694" s="29">
        <v>2</v>
      </c>
      <c r="K694" s="76">
        <v>9</v>
      </c>
    </row>
    <row r="695" spans="3:11" ht="15" hidden="1" customHeight="1">
      <c r="C695" s="7">
        <v>7210</v>
      </c>
      <c r="D695" s="26" t="s">
        <v>120</v>
      </c>
      <c r="E695" s="26">
        <v>31740</v>
      </c>
      <c r="F695" s="26">
        <v>3620</v>
      </c>
      <c r="G695" s="26">
        <v>9060</v>
      </c>
      <c r="I695" s="29">
        <v>7</v>
      </c>
      <c r="J695" s="29">
        <v>2</v>
      </c>
      <c r="K695" s="76">
        <v>10</v>
      </c>
    </row>
    <row r="696" spans="3:11" ht="15" hidden="1" customHeight="1">
      <c r="C696" s="7">
        <v>7211</v>
      </c>
      <c r="D696" s="26" t="s">
        <v>121</v>
      </c>
      <c r="E696" s="26">
        <v>33570</v>
      </c>
      <c r="F696" s="26">
        <v>3620</v>
      </c>
      <c r="G696" s="26">
        <v>9060</v>
      </c>
      <c r="I696" s="29">
        <v>7</v>
      </c>
      <c r="J696" s="29">
        <v>2</v>
      </c>
      <c r="K696" s="76">
        <v>11</v>
      </c>
    </row>
    <row r="697" spans="3:11" ht="15" hidden="1" customHeight="1">
      <c r="C697" s="7">
        <v>7212</v>
      </c>
      <c r="D697" s="26" t="s">
        <v>122</v>
      </c>
      <c r="E697" s="26">
        <v>35400</v>
      </c>
      <c r="F697" s="26">
        <v>3620</v>
      </c>
      <c r="G697" s="26">
        <v>9060</v>
      </c>
      <c r="I697" s="29">
        <v>7</v>
      </c>
      <c r="J697" s="29">
        <v>2</v>
      </c>
      <c r="K697" s="76">
        <v>12</v>
      </c>
    </row>
    <row r="698" spans="3:11" ht="15" hidden="1" customHeight="1">
      <c r="C698" s="7">
        <v>7213</v>
      </c>
      <c r="D698" s="26" t="s">
        <v>123</v>
      </c>
      <c r="E698" s="26">
        <v>37230</v>
      </c>
      <c r="F698" s="26">
        <v>3620</v>
      </c>
      <c r="G698" s="26">
        <v>9060</v>
      </c>
      <c r="I698" s="29">
        <v>7</v>
      </c>
      <c r="J698" s="29">
        <v>2</v>
      </c>
      <c r="K698" s="76">
        <v>13</v>
      </c>
    </row>
    <row r="699" spans="3:11" ht="15" hidden="1" customHeight="1">
      <c r="C699" s="7">
        <v>7214</v>
      </c>
      <c r="D699" s="26" t="s">
        <v>124</v>
      </c>
      <c r="E699" s="26">
        <v>39050</v>
      </c>
      <c r="F699" s="26">
        <v>3620</v>
      </c>
      <c r="G699" s="26">
        <v>9060</v>
      </c>
      <c r="I699" s="29">
        <v>7</v>
      </c>
      <c r="J699" s="29">
        <v>2</v>
      </c>
      <c r="K699" s="76">
        <v>14</v>
      </c>
    </row>
    <row r="700" spans="3:11" ht="15" hidden="1" customHeight="1">
      <c r="C700" s="7">
        <v>7215</v>
      </c>
      <c r="D700" s="26" t="s">
        <v>125</v>
      </c>
      <c r="E700" s="26">
        <v>40880</v>
      </c>
      <c r="F700" s="26">
        <v>3620</v>
      </c>
      <c r="G700" s="26">
        <v>9060</v>
      </c>
      <c r="I700" s="29">
        <v>7</v>
      </c>
      <c r="J700" s="29">
        <v>2</v>
      </c>
      <c r="K700" s="76">
        <v>15</v>
      </c>
    </row>
    <row r="701" spans="3:11" ht="15" hidden="1" customHeight="1">
      <c r="C701" s="7">
        <v>7216</v>
      </c>
      <c r="D701" s="26" t="s">
        <v>126</v>
      </c>
      <c r="E701" s="26">
        <v>42710</v>
      </c>
      <c r="F701" s="26">
        <v>3620</v>
      </c>
      <c r="G701" s="26">
        <v>9060</v>
      </c>
      <c r="I701" s="29">
        <v>7</v>
      </c>
      <c r="J701" s="29">
        <v>2</v>
      </c>
      <c r="K701" s="76">
        <v>16</v>
      </c>
    </row>
    <row r="702" spans="3:11" ht="15" hidden="1" customHeight="1">
      <c r="C702" s="7">
        <v>7217</v>
      </c>
      <c r="D702" s="26" t="s">
        <v>127</v>
      </c>
      <c r="E702" s="26">
        <v>44540</v>
      </c>
      <c r="F702" s="26">
        <v>3620</v>
      </c>
      <c r="G702" s="26">
        <v>9060</v>
      </c>
      <c r="I702" s="29">
        <v>7</v>
      </c>
      <c r="J702" s="29">
        <v>2</v>
      </c>
      <c r="K702" s="76">
        <v>17</v>
      </c>
    </row>
    <row r="703" spans="3:11" ht="15" hidden="1" customHeight="1">
      <c r="C703" s="7">
        <v>7218</v>
      </c>
      <c r="D703" s="26" t="s">
        <v>128</v>
      </c>
      <c r="E703" s="26">
        <v>46360</v>
      </c>
      <c r="F703" s="26">
        <v>3620</v>
      </c>
      <c r="G703" s="26">
        <v>9060</v>
      </c>
      <c r="I703" s="29">
        <v>7</v>
      </c>
      <c r="J703" s="29">
        <v>2</v>
      </c>
      <c r="K703" s="76">
        <v>18</v>
      </c>
    </row>
    <row r="704" spans="3:11" ht="15" hidden="1" customHeight="1">
      <c r="C704" s="7">
        <v>7219</v>
      </c>
      <c r="D704" s="26" t="s">
        <v>129</v>
      </c>
      <c r="E704" s="26">
        <v>48190</v>
      </c>
      <c r="F704" s="26">
        <v>3620</v>
      </c>
      <c r="G704" s="26">
        <v>9060</v>
      </c>
      <c r="I704" s="29">
        <v>7</v>
      </c>
      <c r="J704" s="29">
        <v>2</v>
      </c>
      <c r="K704" s="76">
        <v>19</v>
      </c>
    </row>
    <row r="705" spans="3:11" ht="15" hidden="1" customHeight="1">
      <c r="C705" s="7">
        <v>7220</v>
      </c>
      <c r="D705" s="26" t="s">
        <v>130</v>
      </c>
      <c r="E705" s="26">
        <v>50020</v>
      </c>
      <c r="F705" s="26">
        <v>3620</v>
      </c>
      <c r="G705" s="26">
        <v>9060</v>
      </c>
      <c r="I705" s="29">
        <v>7</v>
      </c>
      <c r="J705" s="29">
        <v>2</v>
      </c>
      <c r="K705" s="76">
        <v>20</v>
      </c>
    </row>
    <row r="706" spans="3:11" ht="15" hidden="1" customHeight="1">
      <c r="C706" s="7">
        <v>731</v>
      </c>
      <c r="D706" s="26" t="s">
        <v>111</v>
      </c>
      <c r="E706" s="26">
        <v>19220</v>
      </c>
      <c r="F706" s="26">
        <v>4800</v>
      </c>
      <c r="G706" s="26">
        <v>11990</v>
      </c>
      <c r="I706" s="29">
        <v>7</v>
      </c>
      <c r="J706" s="29">
        <v>3</v>
      </c>
      <c r="K706" s="76">
        <v>1</v>
      </c>
    </row>
    <row r="707" spans="3:11" ht="15" hidden="1" customHeight="1">
      <c r="C707" s="7">
        <v>732</v>
      </c>
      <c r="D707" s="26" t="s">
        <v>112</v>
      </c>
      <c r="E707" s="26">
        <v>21730</v>
      </c>
      <c r="F707" s="26">
        <v>4800</v>
      </c>
      <c r="G707" s="26">
        <v>11990</v>
      </c>
      <c r="I707" s="29">
        <v>7</v>
      </c>
      <c r="J707" s="29">
        <v>3</v>
      </c>
      <c r="K707" s="76">
        <v>2</v>
      </c>
    </row>
    <row r="708" spans="3:11" ht="15" hidden="1" customHeight="1">
      <c r="C708" s="7">
        <v>733</v>
      </c>
      <c r="D708" s="26" t="s">
        <v>113</v>
      </c>
      <c r="E708" s="26">
        <v>24240</v>
      </c>
      <c r="F708" s="26">
        <v>4800</v>
      </c>
      <c r="G708" s="26">
        <v>11990</v>
      </c>
      <c r="I708" s="29">
        <v>7</v>
      </c>
      <c r="J708" s="29">
        <v>3</v>
      </c>
      <c r="K708" s="76">
        <v>3</v>
      </c>
    </row>
    <row r="709" spans="3:11" ht="15" hidden="1" customHeight="1">
      <c r="C709" s="7">
        <v>734</v>
      </c>
      <c r="D709" s="26" t="s">
        <v>114</v>
      </c>
      <c r="E709" s="26">
        <v>26750</v>
      </c>
      <c r="F709" s="26">
        <v>4800</v>
      </c>
      <c r="G709" s="26">
        <v>11990</v>
      </c>
      <c r="I709" s="29">
        <v>7</v>
      </c>
      <c r="J709" s="29">
        <v>3</v>
      </c>
      <c r="K709" s="76">
        <v>4</v>
      </c>
    </row>
    <row r="710" spans="3:11" ht="15" hidden="1" customHeight="1">
      <c r="C710" s="7">
        <v>735</v>
      </c>
      <c r="D710" s="26" t="s">
        <v>115</v>
      </c>
      <c r="E710" s="26">
        <v>29270</v>
      </c>
      <c r="F710" s="26">
        <v>4800</v>
      </c>
      <c r="G710" s="26">
        <v>11990</v>
      </c>
      <c r="I710" s="29">
        <v>7</v>
      </c>
      <c r="J710" s="29">
        <v>3</v>
      </c>
      <c r="K710" s="76">
        <v>5</v>
      </c>
    </row>
    <row r="711" spans="3:11" ht="15" hidden="1" customHeight="1">
      <c r="C711" s="7">
        <v>736</v>
      </c>
      <c r="D711" s="26" t="s">
        <v>116</v>
      </c>
      <c r="E711" s="26">
        <v>31780</v>
      </c>
      <c r="F711" s="26">
        <v>4800</v>
      </c>
      <c r="G711" s="26">
        <v>11990</v>
      </c>
      <c r="I711" s="29">
        <v>7</v>
      </c>
      <c r="J711" s="29">
        <v>3</v>
      </c>
      <c r="K711" s="76">
        <v>6</v>
      </c>
    </row>
    <row r="712" spans="3:11" ht="15" hidden="1" customHeight="1">
      <c r="C712" s="7">
        <v>737</v>
      </c>
      <c r="D712" s="26" t="s">
        <v>117</v>
      </c>
      <c r="E712" s="26">
        <v>34290</v>
      </c>
      <c r="F712" s="26">
        <v>4800</v>
      </c>
      <c r="G712" s="26">
        <v>11990</v>
      </c>
      <c r="I712" s="29">
        <v>7</v>
      </c>
      <c r="J712" s="29">
        <v>3</v>
      </c>
      <c r="K712" s="76">
        <v>7</v>
      </c>
    </row>
    <row r="713" spans="3:11" ht="15" hidden="1" customHeight="1">
      <c r="C713" s="7">
        <v>738</v>
      </c>
      <c r="D713" s="26" t="s">
        <v>118</v>
      </c>
      <c r="E713" s="26">
        <v>36800</v>
      </c>
      <c r="F713" s="26">
        <v>4800</v>
      </c>
      <c r="G713" s="26">
        <v>11990</v>
      </c>
      <c r="I713" s="29">
        <v>7</v>
      </c>
      <c r="J713" s="29">
        <v>3</v>
      </c>
      <c r="K713" s="76">
        <v>8</v>
      </c>
    </row>
    <row r="714" spans="3:11" ht="15" hidden="1" customHeight="1">
      <c r="C714" s="7">
        <v>739</v>
      </c>
      <c r="D714" s="26" t="s">
        <v>119</v>
      </c>
      <c r="E714" s="26">
        <v>39320</v>
      </c>
      <c r="F714" s="26">
        <v>4800</v>
      </c>
      <c r="G714" s="26">
        <v>11990</v>
      </c>
      <c r="I714" s="29">
        <v>7</v>
      </c>
      <c r="J714" s="29">
        <v>3</v>
      </c>
      <c r="K714" s="76">
        <v>9</v>
      </c>
    </row>
    <row r="715" spans="3:11" ht="15" hidden="1" customHeight="1">
      <c r="C715" s="7">
        <v>7310</v>
      </c>
      <c r="D715" s="26" t="s">
        <v>120</v>
      </c>
      <c r="E715" s="26">
        <v>41830</v>
      </c>
      <c r="F715" s="26">
        <v>4800</v>
      </c>
      <c r="G715" s="26">
        <v>11990</v>
      </c>
      <c r="I715" s="29">
        <v>7</v>
      </c>
      <c r="J715" s="29">
        <v>3</v>
      </c>
      <c r="K715" s="76">
        <v>10</v>
      </c>
    </row>
    <row r="716" spans="3:11" ht="15" hidden="1" customHeight="1">
      <c r="C716" s="7">
        <v>7311</v>
      </c>
      <c r="D716" s="26" t="s">
        <v>121</v>
      </c>
      <c r="E716" s="26">
        <v>44260</v>
      </c>
      <c r="F716" s="26">
        <v>4800</v>
      </c>
      <c r="G716" s="26">
        <v>11990</v>
      </c>
      <c r="I716" s="29">
        <v>7</v>
      </c>
      <c r="J716" s="29">
        <v>3</v>
      </c>
      <c r="K716" s="76">
        <v>11</v>
      </c>
    </row>
    <row r="717" spans="3:11" ht="15" hidden="1" customHeight="1">
      <c r="C717" s="7">
        <v>7312</v>
      </c>
      <c r="D717" s="26" t="s">
        <v>122</v>
      </c>
      <c r="E717" s="26">
        <v>46700</v>
      </c>
      <c r="F717" s="26">
        <v>4800</v>
      </c>
      <c r="G717" s="26">
        <v>11990</v>
      </c>
      <c r="I717" s="29">
        <v>7</v>
      </c>
      <c r="J717" s="29">
        <v>3</v>
      </c>
      <c r="K717" s="76">
        <v>12</v>
      </c>
    </row>
    <row r="718" spans="3:11" ht="15" hidden="1" customHeight="1">
      <c r="C718" s="7">
        <v>7313</v>
      </c>
      <c r="D718" s="26" t="s">
        <v>123</v>
      </c>
      <c r="E718" s="26">
        <v>49130</v>
      </c>
      <c r="F718" s="26">
        <v>4800</v>
      </c>
      <c r="G718" s="26">
        <v>11990</v>
      </c>
      <c r="I718" s="29">
        <v>7</v>
      </c>
      <c r="J718" s="29">
        <v>3</v>
      </c>
      <c r="K718" s="76">
        <v>13</v>
      </c>
    </row>
    <row r="719" spans="3:11" ht="15" hidden="1" customHeight="1">
      <c r="C719" s="7">
        <v>7314</v>
      </c>
      <c r="D719" s="26" t="s">
        <v>124</v>
      </c>
      <c r="E719" s="26">
        <v>51570</v>
      </c>
      <c r="F719" s="26">
        <v>4800</v>
      </c>
      <c r="G719" s="26">
        <v>11990</v>
      </c>
      <c r="I719" s="29">
        <v>7</v>
      </c>
      <c r="J719" s="29">
        <v>3</v>
      </c>
      <c r="K719" s="76">
        <v>14</v>
      </c>
    </row>
    <row r="720" spans="3:11" ht="15" hidden="1" customHeight="1">
      <c r="C720" s="7">
        <v>7315</v>
      </c>
      <c r="D720" s="26" t="s">
        <v>125</v>
      </c>
      <c r="E720" s="26">
        <v>54000</v>
      </c>
      <c r="F720" s="26">
        <v>4800</v>
      </c>
      <c r="G720" s="26">
        <v>11990</v>
      </c>
      <c r="I720" s="29">
        <v>7</v>
      </c>
      <c r="J720" s="29">
        <v>3</v>
      </c>
      <c r="K720" s="76">
        <v>15</v>
      </c>
    </row>
    <row r="721" spans="3:11" ht="15" hidden="1" customHeight="1">
      <c r="C721" s="7">
        <v>7316</v>
      </c>
      <c r="D721" s="26" t="s">
        <v>126</v>
      </c>
      <c r="E721" s="26">
        <v>56440</v>
      </c>
      <c r="F721" s="26">
        <v>4800</v>
      </c>
      <c r="G721" s="26">
        <v>11990</v>
      </c>
      <c r="I721" s="29">
        <v>7</v>
      </c>
      <c r="J721" s="29">
        <v>3</v>
      </c>
      <c r="K721" s="76">
        <v>16</v>
      </c>
    </row>
    <row r="722" spans="3:11" ht="15" hidden="1" customHeight="1">
      <c r="C722" s="7">
        <v>7317</v>
      </c>
      <c r="D722" s="26" t="s">
        <v>127</v>
      </c>
      <c r="E722" s="26">
        <v>58870</v>
      </c>
      <c r="F722" s="26">
        <v>4800</v>
      </c>
      <c r="G722" s="26">
        <v>11990</v>
      </c>
      <c r="I722" s="29">
        <v>7</v>
      </c>
      <c r="J722" s="29">
        <v>3</v>
      </c>
      <c r="K722" s="76">
        <v>17</v>
      </c>
    </row>
    <row r="723" spans="3:11" ht="15" hidden="1" customHeight="1">
      <c r="C723" s="7">
        <v>7318</v>
      </c>
      <c r="D723" s="26" t="s">
        <v>128</v>
      </c>
      <c r="E723" s="26">
        <v>61310</v>
      </c>
      <c r="F723" s="26">
        <v>4800</v>
      </c>
      <c r="G723" s="26">
        <v>11990</v>
      </c>
      <c r="I723" s="29">
        <v>7</v>
      </c>
      <c r="J723" s="29">
        <v>3</v>
      </c>
      <c r="K723" s="76">
        <v>18</v>
      </c>
    </row>
    <row r="724" spans="3:11" ht="15" hidden="1" customHeight="1">
      <c r="C724" s="7">
        <v>7319</v>
      </c>
      <c r="D724" s="26" t="s">
        <v>129</v>
      </c>
      <c r="E724" s="26">
        <v>63740</v>
      </c>
      <c r="F724" s="26">
        <v>4800</v>
      </c>
      <c r="G724" s="26">
        <v>11990</v>
      </c>
      <c r="I724" s="29">
        <v>7</v>
      </c>
      <c r="J724" s="29">
        <v>3</v>
      </c>
      <c r="K724" s="76">
        <v>19</v>
      </c>
    </row>
    <row r="725" spans="3:11" ht="15" hidden="1" customHeight="1">
      <c r="C725" s="7">
        <v>7320</v>
      </c>
      <c r="D725" s="26" t="s">
        <v>130</v>
      </c>
      <c r="E725" s="26">
        <v>66180</v>
      </c>
      <c r="F725" s="26">
        <v>4800</v>
      </c>
      <c r="G725" s="26">
        <v>11990</v>
      </c>
      <c r="I725" s="29">
        <v>7</v>
      </c>
      <c r="J725" s="29">
        <v>3</v>
      </c>
      <c r="K725" s="76">
        <v>20</v>
      </c>
    </row>
    <row r="726" spans="3:11" ht="15" hidden="1" customHeight="1">
      <c r="C726" s="7">
        <v>741</v>
      </c>
      <c r="D726" s="26" t="s">
        <v>111</v>
      </c>
      <c r="E726" s="26">
        <v>23980</v>
      </c>
      <c r="F726" s="26">
        <v>6220</v>
      </c>
      <c r="G726" s="26">
        <v>15560</v>
      </c>
      <c r="I726" s="29">
        <v>7</v>
      </c>
      <c r="J726" s="29">
        <v>4</v>
      </c>
      <c r="K726" s="76">
        <v>1</v>
      </c>
    </row>
    <row r="727" spans="3:11" ht="15" hidden="1" customHeight="1">
      <c r="C727" s="7">
        <v>742</v>
      </c>
      <c r="D727" s="26" t="s">
        <v>112</v>
      </c>
      <c r="E727" s="26">
        <v>27260</v>
      </c>
      <c r="F727" s="26">
        <v>6220</v>
      </c>
      <c r="G727" s="26">
        <v>15560</v>
      </c>
      <c r="I727" s="29">
        <v>7</v>
      </c>
      <c r="J727" s="29">
        <v>4</v>
      </c>
      <c r="K727" s="76">
        <v>2</v>
      </c>
    </row>
    <row r="728" spans="3:11" ht="15" hidden="1" customHeight="1">
      <c r="C728" s="7">
        <v>743</v>
      </c>
      <c r="D728" s="26" t="s">
        <v>113</v>
      </c>
      <c r="E728" s="26">
        <v>30530</v>
      </c>
      <c r="F728" s="26">
        <v>6220</v>
      </c>
      <c r="G728" s="26">
        <v>15560</v>
      </c>
      <c r="I728" s="29">
        <v>7</v>
      </c>
      <c r="J728" s="29">
        <v>4</v>
      </c>
      <c r="K728" s="76">
        <v>3</v>
      </c>
    </row>
    <row r="729" spans="3:11" ht="15" hidden="1" customHeight="1">
      <c r="C729" s="7">
        <v>744</v>
      </c>
      <c r="D729" s="26" t="s">
        <v>114</v>
      </c>
      <c r="E729" s="26">
        <v>33800</v>
      </c>
      <c r="F729" s="26">
        <v>6220</v>
      </c>
      <c r="G729" s="26">
        <v>15560</v>
      </c>
      <c r="I729" s="29">
        <v>7</v>
      </c>
      <c r="J729" s="29">
        <v>4</v>
      </c>
      <c r="K729" s="76">
        <v>4</v>
      </c>
    </row>
    <row r="730" spans="3:11" ht="15" hidden="1" customHeight="1">
      <c r="C730" s="7">
        <v>745</v>
      </c>
      <c r="D730" s="26" t="s">
        <v>115</v>
      </c>
      <c r="E730" s="26">
        <v>37070</v>
      </c>
      <c r="F730" s="26">
        <v>6220</v>
      </c>
      <c r="G730" s="26">
        <v>15560</v>
      </c>
      <c r="I730" s="29">
        <v>7</v>
      </c>
      <c r="J730" s="29">
        <v>4</v>
      </c>
      <c r="K730" s="76">
        <v>5</v>
      </c>
    </row>
    <row r="731" spans="3:11" ht="15" hidden="1" customHeight="1">
      <c r="C731" s="7">
        <v>746</v>
      </c>
      <c r="D731" s="26" t="s">
        <v>116</v>
      </c>
      <c r="E731" s="26">
        <v>40340</v>
      </c>
      <c r="F731" s="26">
        <v>6220</v>
      </c>
      <c r="G731" s="26">
        <v>15560</v>
      </c>
      <c r="I731" s="29">
        <v>7</v>
      </c>
      <c r="J731" s="29">
        <v>4</v>
      </c>
      <c r="K731" s="76">
        <v>6</v>
      </c>
    </row>
    <row r="732" spans="3:11" ht="15" hidden="1" customHeight="1">
      <c r="C732" s="7">
        <v>747</v>
      </c>
      <c r="D732" s="26" t="s">
        <v>117</v>
      </c>
      <c r="E732" s="26">
        <v>43610</v>
      </c>
      <c r="F732" s="26">
        <v>6220</v>
      </c>
      <c r="G732" s="26">
        <v>15560</v>
      </c>
      <c r="I732" s="29">
        <v>7</v>
      </c>
      <c r="J732" s="29">
        <v>4</v>
      </c>
      <c r="K732" s="76">
        <v>7</v>
      </c>
    </row>
    <row r="733" spans="3:11" ht="15" hidden="1" customHeight="1">
      <c r="C733" s="7">
        <v>748</v>
      </c>
      <c r="D733" s="26" t="s">
        <v>118</v>
      </c>
      <c r="E733" s="26">
        <v>46880</v>
      </c>
      <c r="F733" s="26">
        <v>6220</v>
      </c>
      <c r="G733" s="26">
        <v>15560</v>
      </c>
      <c r="I733" s="29">
        <v>7</v>
      </c>
      <c r="J733" s="29">
        <v>4</v>
      </c>
      <c r="K733" s="76">
        <v>8</v>
      </c>
    </row>
    <row r="734" spans="3:11" ht="15" hidden="1" customHeight="1">
      <c r="C734" s="7">
        <v>749</v>
      </c>
      <c r="D734" s="26" t="s">
        <v>119</v>
      </c>
      <c r="E734" s="26">
        <v>50150</v>
      </c>
      <c r="F734" s="26">
        <v>6220</v>
      </c>
      <c r="G734" s="26">
        <v>15560</v>
      </c>
      <c r="I734" s="29">
        <v>7</v>
      </c>
      <c r="J734" s="29">
        <v>4</v>
      </c>
      <c r="K734" s="76">
        <v>9</v>
      </c>
    </row>
    <row r="735" spans="3:11" ht="15" hidden="1" customHeight="1">
      <c r="C735" s="7">
        <v>7410</v>
      </c>
      <c r="D735" s="26" t="s">
        <v>120</v>
      </c>
      <c r="E735" s="26">
        <v>53420</v>
      </c>
      <c r="F735" s="26">
        <v>6220</v>
      </c>
      <c r="G735" s="26">
        <v>15560</v>
      </c>
      <c r="I735" s="29">
        <v>7</v>
      </c>
      <c r="J735" s="29">
        <v>4</v>
      </c>
      <c r="K735" s="76">
        <v>10</v>
      </c>
    </row>
    <row r="736" spans="3:11" ht="15" hidden="1" customHeight="1">
      <c r="C736" s="7">
        <v>7411</v>
      </c>
      <c r="D736" s="26" t="s">
        <v>121</v>
      </c>
      <c r="E736" s="26">
        <v>56580</v>
      </c>
      <c r="F736" s="26">
        <v>6220</v>
      </c>
      <c r="G736" s="26">
        <v>15560</v>
      </c>
      <c r="I736" s="29">
        <v>7</v>
      </c>
      <c r="J736" s="29">
        <v>4</v>
      </c>
      <c r="K736" s="76">
        <v>11</v>
      </c>
    </row>
    <row r="737" spans="3:11" ht="15" hidden="1" customHeight="1">
      <c r="C737" s="7">
        <v>7412</v>
      </c>
      <c r="D737" s="26" t="s">
        <v>122</v>
      </c>
      <c r="E737" s="26">
        <v>59740</v>
      </c>
      <c r="F737" s="26">
        <v>6220</v>
      </c>
      <c r="G737" s="26">
        <v>15560</v>
      </c>
      <c r="I737" s="29">
        <v>7</v>
      </c>
      <c r="J737" s="29">
        <v>4</v>
      </c>
      <c r="K737" s="76">
        <v>12</v>
      </c>
    </row>
    <row r="738" spans="3:11" ht="15" hidden="1" customHeight="1">
      <c r="C738" s="7">
        <v>7413</v>
      </c>
      <c r="D738" s="26" t="s">
        <v>123</v>
      </c>
      <c r="E738" s="26">
        <v>62910</v>
      </c>
      <c r="F738" s="26">
        <v>6220</v>
      </c>
      <c r="G738" s="26">
        <v>15560</v>
      </c>
      <c r="I738" s="29">
        <v>7</v>
      </c>
      <c r="J738" s="29">
        <v>4</v>
      </c>
      <c r="K738" s="76">
        <v>13</v>
      </c>
    </row>
    <row r="739" spans="3:11" ht="15" hidden="1" customHeight="1">
      <c r="C739" s="7">
        <v>7414</v>
      </c>
      <c r="D739" s="26" t="s">
        <v>124</v>
      </c>
      <c r="E739" s="26">
        <v>66070</v>
      </c>
      <c r="F739" s="26">
        <v>6220</v>
      </c>
      <c r="G739" s="26">
        <v>15560</v>
      </c>
      <c r="I739" s="29">
        <v>7</v>
      </c>
      <c r="J739" s="29">
        <v>4</v>
      </c>
      <c r="K739" s="76">
        <v>14</v>
      </c>
    </row>
    <row r="740" spans="3:11" ht="15" hidden="1" customHeight="1">
      <c r="C740" s="7">
        <v>7415</v>
      </c>
      <c r="D740" s="26" t="s">
        <v>125</v>
      </c>
      <c r="E740" s="26">
        <v>69230</v>
      </c>
      <c r="F740" s="26">
        <v>6220</v>
      </c>
      <c r="G740" s="26">
        <v>15560</v>
      </c>
      <c r="I740" s="29">
        <v>7</v>
      </c>
      <c r="J740" s="29">
        <v>4</v>
      </c>
      <c r="K740" s="76">
        <v>15</v>
      </c>
    </row>
    <row r="741" spans="3:11" ht="15" hidden="1" customHeight="1">
      <c r="C741" s="7">
        <v>7416</v>
      </c>
      <c r="D741" s="26" t="s">
        <v>126</v>
      </c>
      <c r="E741" s="26">
        <v>72390</v>
      </c>
      <c r="F741" s="26">
        <v>6220</v>
      </c>
      <c r="G741" s="26">
        <v>15560</v>
      </c>
      <c r="I741" s="29">
        <v>7</v>
      </c>
      <c r="J741" s="29">
        <v>4</v>
      </c>
      <c r="K741" s="76">
        <v>16</v>
      </c>
    </row>
    <row r="742" spans="3:11" ht="15" hidden="1" customHeight="1">
      <c r="C742" s="7">
        <v>7417</v>
      </c>
      <c r="D742" s="26" t="s">
        <v>127</v>
      </c>
      <c r="E742" s="26">
        <v>75550</v>
      </c>
      <c r="F742" s="26">
        <v>6220</v>
      </c>
      <c r="G742" s="26">
        <v>15560</v>
      </c>
      <c r="I742" s="29">
        <v>7</v>
      </c>
      <c r="J742" s="29">
        <v>4</v>
      </c>
      <c r="K742" s="76">
        <v>17</v>
      </c>
    </row>
    <row r="743" spans="3:11" ht="15" hidden="1" customHeight="1">
      <c r="C743" s="7">
        <v>7418</v>
      </c>
      <c r="D743" s="26" t="s">
        <v>128</v>
      </c>
      <c r="E743" s="26">
        <v>78710</v>
      </c>
      <c r="F743" s="26">
        <v>6220</v>
      </c>
      <c r="G743" s="26">
        <v>15560</v>
      </c>
      <c r="I743" s="29">
        <v>7</v>
      </c>
      <c r="J743" s="29">
        <v>4</v>
      </c>
      <c r="K743" s="76">
        <v>18</v>
      </c>
    </row>
    <row r="744" spans="3:11" ht="15" hidden="1" customHeight="1">
      <c r="C744" s="7">
        <v>7419</v>
      </c>
      <c r="D744" s="26" t="s">
        <v>129</v>
      </c>
      <c r="E744" s="26">
        <v>81870</v>
      </c>
      <c r="F744" s="26">
        <v>6220</v>
      </c>
      <c r="G744" s="26">
        <v>15560</v>
      </c>
      <c r="I744" s="29">
        <v>7</v>
      </c>
      <c r="J744" s="29">
        <v>4</v>
      </c>
      <c r="K744" s="76">
        <v>19</v>
      </c>
    </row>
    <row r="745" spans="3:11" ht="15" hidden="1" customHeight="1">
      <c r="C745" s="7">
        <v>7420</v>
      </c>
      <c r="D745" s="26" t="s">
        <v>130</v>
      </c>
      <c r="E745" s="26">
        <v>85030</v>
      </c>
      <c r="F745" s="26">
        <v>6220</v>
      </c>
      <c r="G745" s="26">
        <v>15560</v>
      </c>
      <c r="I745" s="29">
        <v>7</v>
      </c>
      <c r="J745" s="29">
        <v>4</v>
      </c>
      <c r="K745" s="76">
        <v>20</v>
      </c>
    </row>
    <row r="746" spans="3:11" ht="15" hidden="1" customHeight="1">
      <c r="C746" s="7">
        <v>811</v>
      </c>
      <c r="D746" s="26" t="s">
        <v>111</v>
      </c>
      <c r="E746" s="26">
        <v>12280</v>
      </c>
      <c r="F746" s="26">
        <v>3010</v>
      </c>
      <c r="G746" s="26">
        <v>7530</v>
      </c>
      <c r="I746" s="29">
        <v>8</v>
      </c>
      <c r="J746" s="29">
        <v>1</v>
      </c>
      <c r="K746" s="76">
        <v>1</v>
      </c>
    </row>
    <row r="747" spans="3:11" ht="15" hidden="1" customHeight="1">
      <c r="C747" s="7">
        <v>812</v>
      </c>
      <c r="D747" s="26" t="s">
        <v>112</v>
      </c>
      <c r="E747" s="26">
        <v>13800</v>
      </c>
      <c r="F747" s="26">
        <v>3010</v>
      </c>
      <c r="G747" s="26">
        <v>7530</v>
      </c>
      <c r="I747" s="29">
        <v>8</v>
      </c>
      <c r="J747" s="29">
        <v>1</v>
      </c>
      <c r="K747" s="76">
        <v>2</v>
      </c>
    </row>
    <row r="748" spans="3:11" ht="15" hidden="1" customHeight="1">
      <c r="C748" s="7">
        <v>813</v>
      </c>
      <c r="D748" s="26" t="s">
        <v>113</v>
      </c>
      <c r="E748" s="26">
        <v>15320</v>
      </c>
      <c r="F748" s="26">
        <v>3010</v>
      </c>
      <c r="G748" s="26">
        <v>7530</v>
      </c>
      <c r="I748" s="29">
        <v>8</v>
      </c>
      <c r="J748" s="29">
        <v>1</v>
      </c>
      <c r="K748" s="76">
        <v>3</v>
      </c>
    </row>
    <row r="749" spans="3:11" ht="15" hidden="1" customHeight="1">
      <c r="C749" s="7">
        <v>814</v>
      </c>
      <c r="D749" s="26" t="s">
        <v>114</v>
      </c>
      <c r="E749" s="26">
        <v>16840</v>
      </c>
      <c r="F749" s="26">
        <v>3010</v>
      </c>
      <c r="G749" s="26">
        <v>7530</v>
      </c>
      <c r="I749" s="29">
        <v>8</v>
      </c>
      <c r="J749" s="29">
        <v>1</v>
      </c>
      <c r="K749" s="76">
        <v>4</v>
      </c>
    </row>
    <row r="750" spans="3:11" ht="15" hidden="1" customHeight="1">
      <c r="C750" s="7">
        <v>815</v>
      </c>
      <c r="D750" s="26" t="s">
        <v>115</v>
      </c>
      <c r="E750" s="26">
        <v>18350</v>
      </c>
      <c r="F750" s="26">
        <v>3010</v>
      </c>
      <c r="G750" s="26">
        <v>7530</v>
      </c>
      <c r="I750" s="29">
        <v>8</v>
      </c>
      <c r="J750" s="29">
        <v>1</v>
      </c>
      <c r="K750" s="76">
        <v>5</v>
      </c>
    </row>
    <row r="751" spans="3:11" ht="15" hidden="1" customHeight="1">
      <c r="C751" s="7">
        <v>816</v>
      </c>
      <c r="D751" s="26" t="s">
        <v>116</v>
      </c>
      <c r="E751" s="26">
        <v>19870</v>
      </c>
      <c r="F751" s="26">
        <v>3010</v>
      </c>
      <c r="G751" s="26">
        <v>7530</v>
      </c>
      <c r="I751" s="29">
        <v>8</v>
      </c>
      <c r="J751" s="29">
        <v>1</v>
      </c>
      <c r="K751" s="76">
        <v>6</v>
      </c>
    </row>
    <row r="752" spans="3:11" ht="15" hidden="1" customHeight="1">
      <c r="C752" s="7">
        <v>817</v>
      </c>
      <c r="D752" s="26" t="s">
        <v>117</v>
      </c>
      <c r="E752" s="26">
        <v>21390</v>
      </c>
      <c r="F752" s="26">
        <v>3010</v>
      </c>
      <c r="G752" s="26">
        <v>7530</v>
      </c>
      <c r="I752" s="29">
        <v>8</v>
      </c>
      <c r="J752" s="29">
        <v>1</v>
      </c>
      <c r="K752" s="76">
        <v>7</v>
      </c>
    </row>
    <row r="753" spans="3:11" ht="15" hidden="1" customHeight="1">
      <c r="C753" s="7">
        <v>818</v>
      </c>
      <c r="D753" s="26" t="s">
        <v>118</v>
      </c>
      <c r="E753" s="26">
        <v>22910</v>
      </c>
      <c r="F753" s="26">
        <v>3010</v>
      </c>
      <c r="G753" s="26">
        <v>7530</v>
      </c>
      <c r="I753" s="29">
        <v>8</v>
      </c>
      <c r="J753" s="29">
        <v>1</v>
      </c>
      <c r="K753" s="76">
        <v>8</v>
      </c>
    </row>
    <row r="754" spans="3:11" ht="15" hidden="1" customHeight="1">
      <c r="C754" s="7">
        <v>819</v>
      </c>
      <c r="D754" s="26" t="s">
        <v>119</v>
      </c>
      <c r="E754" s="26">
        <v>24420</v>
      </c>
      <c r="F754" s="26">
        <v>3010</v>
      </c>
      <c r="G754" s="26">
        <v>7530</v>
      </c>
      <c r="I754" s="29">
        <v>8</v>
      </c>
      <c r="J754" s="29">
        <v>1</v>
      </c>
      <c r="K754" s="76">
        <v>9</v>
      </c>
    </row>
    <row r="755" spans="3:11" ht="15" hidden="1" customHeight="1">
      <c r="C755" s="7">
        <v>8110</v>
      </c>
      <c r="D755" s="26" t="s">
        <v>120</v>
      </c>
      <c r="E755" s="26">
        <v>25940</v>
      </c>
      <c r="F755" s="26">
        <v>3010</v>
      </c>
      <c r="G755" s="26">
        <v>7530</v>
      </c>
      <c r="I755" s="29">
        <v>8</v>
      </c>
      <c r="J755" s="29">
        <v>1</v>
      </c>
      <c r="K755" s="76">
        <v>10</v>
      </c>
    </row>
    <row r="756" spans="3:11" ht="15" hidden="1" customHeight="1">
      <c r="C756" s="7">
        <v>8111</v>
      </c>
      <c r="D756" s="26" t="s">
        <v>121</v>
      </c>
      <c r="E756" s="26">
        <v>27460</v>
      </c>
      <c r="F756" s="26">
        <v>3010</v>
      </c>
      <c r="G756" s="26">
        <v>7530</v>
      </c>
      <c r="I756" s="29">
        <v>8</v>
      </c>
      <c r="J756" s="29">
        <v>1</v>
      </c>
      <c r="K756" s="76">
        <v>11</v>
      </c>
    </row>
    <row r="757" spans="3:11" ht="15" hidden="1" customHeight="1">
      <c r="C757" s="7">
        <v>8112</v>
      </c>
      <c r="D757" s="26" t="s">
        <v>122</v>
      </c>
      <c r="E757" s="26">
        <v>28970</v>
      </c>
      <c r="F757" s="26">
        <v>3010</v>
      </c>
      <c r="G757" s="26">
        <v>7530</v>
      </c>
      <c r="I757" s="29">
        <v>8</v>
      </c>
      <c r="J757" s="29">
        <v>1</v>
      </c>
      <c r="K757" s="76">
        <v>12</v>
      </c>
    </row>
    <row r="758" spans="3:11" ht="15" hidden="1" customHeight="1">
      <c r="C758" s="7">
        <v>8113</v>
      </c>
      <c r="D758" s="26" t="s">
        <v>123</v>
      </c>
      <c r="E758" s="26">
        <v>30480</v>
      </c>
      <c r="F758" s="26">
        <v>3010</v>
      </c>
      <c r="G758" s="26">
        <v>7530</v>
      </c>
      <c r="I758" s="29">
        <v>8</v>
      </c>
      <c r="J758" s="29">
        <v>1</v>
      </c>
      <c r="K758" s="76">
        <v>13</v>
      </c>
    </row>
    <row r="759" spans="3:11" ht="15" hidden="1" customHeight="1">
      <c r="C759" s="7">
        <v>8114</v>
      </c>
      <c r="D759" s="26" t="s">
        <v>124</v>
      </c>
      <c r="E759" s="26">
        <v>32000</v>
      </c>
      <c r="F759" s="26">
        <v>3010</v>
      </c>
      <c r="G759" s="26">
        <v>7530</v>
      </c>
      <c r="I759" s="29">
        <v>8</v>
      </c>
      <c r="J759" s="29">
        <v>1</v>
      </c>
      <c r="K759" s="76">
        <v>14</v>
      </c>
    </row>
    <row r="760" spans="3:11" ht="15" hidden="1" customHeight="1">
      <c r="C760" s="7">
        <v>8115</v>
      </c>
      <c r="D760" s="26" t="s">
        <v>125</v>
      </c>
      <c r="E760" s="26">
        <v>33510</v>
      </c>
      <c r="F760" s="26">
        <v>3010</v>
      </c>
      <c r="G760" s="26">
        <v>7530</v>
      </c>
      <c r="I760" s="29">
        <v>8</v>
      </c>
      <c r="J760" s="29">
        <v>1</v>
      </c>
      <c r="K760" s="76">
        <v>15</v>
      </c>
    </row>
    <row r="761" spans="3:11" ht="15" hidden="1" customHeight="1">
      <c r="C761" s="7">
        <v>8116</v>
      </c>
      <c r="D761" s="26" t="s">
        <v>126</v>
      </c>
      <c r="E761" s="26">
        <v>35020</v>
      </c>
      <c r="F761" s="26">
        <v>3010</v>
      </c>
      <c r="G761" s="26">
        <v>7530</v>
      </c>
      <c r="I761" s="29">
        <v>8</v>
      </c>
      <c r="J761" s="29">
        <v>1</v>
      </c>
      <c r="K761" s="76">
        <v>16</v>
      </c>
    </row>
    <row r="762" spans="3:11" ht="15" hidden="1" customHeight="1">
      <c r="C762" s="7">
        <v>8117</v>
      </c>
      <c r="D762" s="26" t="s">
        <v>127</v>
      </c>
      <c r="E762" s="26">
        <v>36540</v>
      </c>
      <c r="F762" s="26">
        <v>3010</v>
      </c>
      <c r="G762" s="26">
        <v>7530</v>
      </c>
      <c r="I762" s="29">
        <v>8</v>
      </c>
      <c r="J762" s="29">
        <v>1</v>
      </c>
      <c r="K762" s="76">
        <v>17</v>
      </c>
    </row>
    <row r="763" spans="3:11" ht="15" hidden="1" customHeight="1">
      <c r="C763" s="7">
        <v>8118</v>
      </c>
      <c r="D763" s="26" t="s">
        <v>128</v>
      </c>
      <c r="E763" s="26">
        <v>38050</v>
      </c>
      <c r="F763" s="26">
        <v>3010</v>
      </c>
      <c r="G763" s="26">
        <v>7530</v>
      </c>
      <c r="I763" s="29">
        <v>8</v>
      </c>
      <c r="J763" s="29">
        <v>1</v>
      </c>
      <c r="K763" s="76">
        <v>18</v>
      </c>
    </row>
    <row r="764" spans="3:11" ht="15" hidden="1" customHeight="1">
      <c r="C764" s="7">
        <v>8119</v>
      </c>
      <c r="D764" s="26" t="s">
        <v>129</v>
      </c>
      <c r="E764" s="26">
        <v>39560</v>
      </c>
      <c r="F764" s="26">
        <v>3010</v>
      </c>
      <c r="G764" s="26">
        <v>7530</v>
      </c>
      <c r="I764" s="29">
        <v>8</v>
      </c>
      <c r="J764" s="29">
        <v>1</v>
      </c>
      <c r="K764" s="76">
        <v>19</v>
      </c>
    </row>
    <row r="765" spans="3:11" ht="15" hidden="1" customHeight="1">
      <c r="C765" s="7">
        <v>8120</v>
      </c>
      <c r="D765" s="26" t="s">
        <v>130</v>
      </c>
      <c r="E765" s="26">
        <v>41080</v>
      </c>
      <c r="F765" s="26">
        <v>3010</v>
      </c>
      <c r="G765" s="26">
        <v>7530</v>
      </c>
      <c r="I765" s="29">
        <v>8</v>
      </c>
      <c r="J765" s="29">
        <v>1</v>
      </c>
      <c r="K765" s="76">
        <v>20</v>
      </c>
    </row>
    <row r="766" spans="3:11" ht="15" hidden="1" customHeight="1">
      <c r="C766" s="7">
        <v>821</v>
      </c>
      <c r="D766" s="26" t="s">
        <v>111</v>
      </c>
      <c r="E766" s="26">
        <v>14290</v>
      </c>
      <c r="F766" s="26">
        <v>3490</v>
      </c>
      <c r="G766" s="26">
        <v>8730</v>
      </c>
      <c r="I766" s="29">
        <v>8</v>
      </c>
      <c r="J766" s="29">
        <v>2</v>
      </c>
      <c r="K766" s="76">
        <v>1</v>
      </c>
    </row>
    <row r="767" spans="3:11" ht="15" hidden="1" customHeight="1">
      <c r="C767" s="7">
        <v>822</v>
      </c>
      <c r="D767" s="26" t="s">
        <v>112</v>
      </c>
      <c r="E767" s="26">
        <v>16080</v>
      </c>
      <c r="F767" s="26">
        <v>3490</v>
      </c>
      <c r="G767" s="26">
        <v>8730</v>
      </c>
      <c r="I767" s="29">
        <v>8</v>
      </c>
      <c r="J767" s="29">
        <v>2</v>
      </c>
      <c r="K767" s="76">
        <v>2</v>
      </c>
    </row>
    <row r="768" spans="3:11" ht="15" hidden="1" customHeight="1">
      <c r="C768" s="7">
        <v>823</v>
      </c>
      <c r="D768" s="26" t="s">
        <v>113</v>
      </c>
      <c r="E768" s="26">
        <v>17870</v>
      </c>
      <c r="F768" s="26">
        <v>3490</v>
      </c>
      <c r="G768" s="26">
        <v>8730</v>
      </c>
      <c r="I768" s="29">
        <v>8</v>
      </c>
      <c r="J768" s="29">
        <v>2</v>
      </c>
      <c r="K768" s="76">
        <v>3</v>
      </c>
    </row>
    <row r="769" spans="3:11" ht="15" hidden="1" customHeight="1">
      <c r="C769" s="7">
        <v>824</v>
      </c>
      <c r="D769" s="26" t="s">
        <v>114</v>
      </c>
      <c r="E769" s="26">
        <v>19660</v>
      </c>
      <c r="F769" s="26">
        <v>3490</v>
      </c>
      <c r="G769" s="26">
        <v>8730</v>
      </c>
      <c r="I769" s="29">
        <v>8</v>
      </c>
      <c r="J769" s="29">
        <v>2</v>
      </c>
      <c r="K769" s="76">
        <v>4</v>
      </c>
    </row>
    <row r="770" spans="3:11" ht="15" hidden="1" customHeight="1">
      <c r="C770" s="7">
        <v>825</v>
      </c>
      <c r="D770" s="26" t="s">
        <v>115</v>
      </c>
      <c r="E770" s="26">
        <v>21450</v>
      </c>
      <c r="F770" s="26">
        <v>3490</v>
      </c>
      <c r="G770" s="26">
        <v>8730</v>
      </c>
      <c r="I770" s="29">
        <v>8</v>
      </c>
      <c r="J770" s="29">
        <v>2</v>
      </c>
      <c r="K770" s="76">
        <v>5</v>
      </c>
    </row>
    <row r="771" spans="3:11" ht="15" hidden="1" customHeight="1">
      <c r="C771" s="7">
        <v>826</v>
      </c>
      <c r="D771" s="26" t="s">
        <v>116</v>
      </c>
      <c r="E771" s="26">
        <v>23250</v>
      </c>
      <c r="F771" s="26">
        <v>3490</v>
      </c>
      <c r="G771" s="26">
        <v>8730</v>
      </c>
      <c r="I771" s="29">
        <v>8</v>
      </c>
      <c r="J771" s="29">
        <v>2</v>
      </c>
      <c r="K771" s="76">
        <v>6</v>
      </c>
    </row>
    <row r="772" spans="3:11" ht="15" hidden="1" customHeight="1">
      <c r="C772" s="7">
        <v>827</v>
      </c>
      <c r="D772" s="26" t="s">
        <v>117</v>
      </c>
      <c r="E772" s="26">
        <v>25040</v>
      </c>
      <c r="F772" s="26">
        <v>3490</v>
      </c>
      <c r="G772" s="26">
        <v>8730</v>
      </c>
      <c r="I772" s="29">
        <v>8</v>
      </c>
      <c r="J772" s="29">
        <v>2</v>
      </c>
      <c r="K772" s="76">
        <v>7</v>
      </c>
    </row>
    <row r="773" spans="3:11" ht="15" hidden="1" customHeight="1">
      <c r="C773" s="7">
        <v>828</v>
      </c>
      <c r="D773" s="26" t="s">
        <v>118</v>
      </c>
      <c r="E773" s="26">
        <v>26830</v>
      </c>
      <c r="F773" s="26">
        <v>3490</v>
      </c>
      <c r="G773" s="26">
        <v>8730</v>
      </c>
      <c r="I773" s="29">
        <v>8</v>
      </c>
      <c r="J773" s="29">
        <v>2</v>
      </c>
      <c r="K773" s="76">
        <v>8</v>
      </c>
    </row>
    <row r="774" spans="3:11" ht="15" hidden="1" customHeight="1">
      <c r="C774" s="7">
        <v>829</v>
      </c>
      <c r="D774" s="26" t="s">
        <v>119</v>
      </c>
      <c r="E774" s="26">
        <v>28620</v>
      </c>
      <c r="F774" s="26">
        <v>3490</v>
      </c>
      <c r="G774" s="26">
        <v>8730</v>
      </c>
      <c r="I774" s="29">
        <v>8</v>
      </c>
      <c r="J774" s="29">
        <v>2</v>
      </c>
      <c r="K774" s="76">
        <v>9</v>
      </c>
    </row>
    <row r="775" spans="3:11" ht="15" hidden="1" customHeight="1">
      <c r="C775" s="7">
        <v>8210</v>
      </c>
      <c r="D775" s="26" t="s">
        <v>120</v>
      </c>
      <c r="E775" s="26">
        <v>30410</v>
      </c>
      <c r="F775" s="26">
        <v>3490</v>
      </c>
      <c r="G775" s="26">
        <v>8730</v>
      </c>
      <c r="I775" s="29">
        <v>8</v>
      </c>
      <c r="J775" s="29">
        <v>2</v>
      </c>
      <c r="K775" s="76">
        <v>10</v>
      </c>
    </row>
    <row r="776" spans="3:11" ht="15" hidden="1" customHeight="1">
      <c r="C776" s="7">
        <v>8211</v>
      </c>
      <c r="D776" s="26" t="s">
        <v>121</v>
      </c>
      <c r="E776" s="26">
        <v>32170</v>
      </c>
      <c r="F776" s="26">
        <v>3490</v>
      </c>
      <c r="G776" s="26">
        <v>8730</v>
      </c>
      <c r="I776" s="29">
        <v>8</v>
      </c>
      <c r="J776" s="29">
        <v>2</v>
      </c>
      <c r="K776" s="76">
        <v>11</v>
      </c>
    </row>
    <row r="777" spans="3:11" ht="15" hidden="1" customHeight="1">
      <c r="C777" s="7">
        <v>8212</v>
      </c>
      <c r="D777" s="26" t="s">
        <v>122</v>
      </c>
      <c r="E777" s="26">
        <v>33930</v>
      </c>
      <c r="F777" s="26">
        <v>3490</v>
      </c>
      <c r="G777" s="26">
        <v>8730</v>
      </c>
      <c r="I777" s="29">
        <v>8</v>
      </c>
      <c r="J777" s="29">
        <v>2</v>
      </c>
      <c r="K777" s="76">
        <v>12</v>
      </c>
    </row>
    <row r="778" spans="3:11" ht="15" hidden="1" customHeight="1">
      <c r="C778" s="7">
        <v>8213</v>
      </c>
      <c r="D778" s="26" t="s">
        <v>123</v>
      </c>
      <c r="E778" s="26">
        <v>35690</v>
      </c>
      <c r="F778" s="26">
        <v>3490</v>
      </c>
      <c r="G778" s="26">
        <v>8730</v>
      </c>
      <c r="I778" s="29">
        <v>8</v>
      </c>
      <c r="J778" s="29">
        <v>2</v>
      </c>
      <c r="K778" s="76">
        <v>13</v>
      </c>
    </row>
    <row r="779" spans="3:11" ht="15" hidden="1" customHeight="1">
      <c r="C779" s="7">
        <v>8214</v>
      </c>
      <c r="D779" s="26" t="s">
        <v>124</v>
      </c>
      <c r="E779" s="26">
        <v>37450</v>
      </c>
      <c r="F779" s="26">
        <v>3490</v>
      </c>
      <c r="G779" s="26">
        <v>8730</v>
      </c>
      <c r="I779" s="29">
        <v>8</v>
      </c>
      <c r="J779" s="29">
        <v>2</v>
      </c>
      <c r="K779" s="76">
        <v>14</v>
      </c>
    </row>
    <row r="780" spans="3:11" ht="15" hidden="1" customHeight="1">
      <c r="C780" s="7">
        <v>8215</v>
      </c>
      <c r="D780" s="26" t="s">
        <v>125</v>
      </c>
      <c r="E780" s="26">
        <v>39210</v>
      </c>
      <c r="F780" s="26">
        <v>3490</v>
      </c>
      <c r="G780" s="26">
        <v>8730</v>
      </c>
      <c r="I780" s="29">
        <v>8</v>
      </c>
      <c r="J780" s="29">
        <v>2</v>
      </c>
      <c r="K780" s="76">
        <v>15</v>
      </c>
    </row>
    <row r="781" spans="3:11" ht="15" hidden="1" customHeight="1">
      <c r="C781" s="7">
        <v>8216</v>
      </c>
      <c r="D781" s="26" t="s">
        <v>126</v>
      </c>
      <c r="E781" s="26">
        <v>40980</v>
      </c>
      <c r="F781" s="26">
        <v>3490</v>
      </c>
      <c r="G781" s="26">
        <v>8730</v>
      </c>
      <c r="I781" s="29">
        <v>8</v>
      </c>
      <c r="J781" s="29">
        <v>2</v>
      </c>
      <c r="K781" s="76">
        <v>16</v>
      </c>
    </row>
    <row r="782" spans="3:11" ht="15" hidden="1" customHeight="1">
      <c r="C782" s="7">
        <v>8217</v>
      </c>
      <c r="D782" s="26" t="s">
        <v>127</v>
      </c>
      <c r="E782" s="26">
        <v>42740</v>
      </c>
      <c r="F782" s="26">
        <v>3490</v>
      </c>
      <c r="G782" s="26">
        <v>8730</v>
      </c>
      <c r="I782" s="29">
        <v>8</v>
      </c>
      <c r="J782" s="29">
        <v>2</v>
      </c>
      <c r="K782" s="76">
        <v>17</v>
      </c>
    </row>
    <row r="783" spans="3:11" ht="15" hidden="1" customHeight="1">
      <c r="C783" s="7">
        <v>8218</v>
      </c>
      <c r="D783" s="26" t="s">
        <v>128</v>
      </c>
      <c r="E783" s="26">
        <v>44500</v>
      </c>
      <c r="F783" s="26">
        <v>3490</v>
      </c>
      <c r="G783" s="26">
        <v>8730</v>
      </c>
      <c r="I783" s="29">
        <v>8</v>
      </c>
      <c r="J783" s="29">
        <v>2</v>
      </c>
      <c r="K783" s="76">
        <v>18</v>
      </c>
    </row>
    <row r="784" spans="3:11" ht="15" hidden="1" customHeight="1">
      <c r="C784" s="7">
        <v>8219</v>
      </c>
      <c r="D784" s="26" t="s">
        <v>129</v>
      </c>
      <c r="E784" s="26">
        <v>46260</v>
      </c>
      <c r="F784" s="26">
        <v>3490</v>
      </c>
      <c r="G784" s="26">
        <v>8730</v>
      </c>
      <c r="I784" s="29">
        <v>8</v>
      </c>
      <c r="J784" s="29">
        <v>2</v>
      </c>
      <c r="K784" s="76">
        <v>19</v>
      </c>
    </row>
    <row r="785" spans="3:11" ht="15" hidden="1" customHeight="1">
      <c r="C785" s="7">
        <v>8220</v>
      </c>
      <c r="D785" s="26" t="s">
        <v>130</v>
      </c>
      <c r="E785" s="26">
        <v>48020</v>
      </c>
      <c r="F785" s="26">
        <v>3490</v>
      </c>
      <c r="G785" s="26">
        <v>8730</v>
      </c>
      <c r="I785" s="29">
        <v>8</v>
      </c>
      <c r="J785" s="29">
        <v>2</v>
      </c>
      <c r="K785" s="76">
        <v>20</v>
      </c>
    </row>
    <row r="786" spans="3:11" ht="15" hidden="1" customHeight="1">
      <c r="C786" s="7">
        <v>831</v>
      </c>
      <c r="D786" s="26" t="s">
        <v>111</v>
      </c>
      <c r="E786" s="26">
        <v>18380</v>
      </c>
      <c r="F786" s="26">
        <v>4650</v>
      </c>
      <c r="G786" s="26">
        <v>11640</v>
      </c>
      <c r="I786" s="29">
        <v>8</v>
      </c>
      <c r="J786" s="29">
        <v>3</v>
      </c>
      <c r="K786" s="76">
        <v>1</v>
      </c>
    </row>
    <row r="787" spans="3:11" ht="15" hidden="1" customHeight="1">
      <c r="C787" s="7">
        <v>832</v>
      </c>
      <c r="D787" s="26" t="s">
        <v>112</v>
      </c>
      <c r="E787" s="26">
        <v>20830</v>
      </c>
      <c r="F787" s="26">
        <v>4650</v>
      </c>
      <c r="G787" s="26">
        <v>11640</v>
      </c>
      <c r="I787" s="29">
        <v>8</v>
      </c>
      <c r="J787" s="29">
        <v>3</v>
      </c>
      <c r="K787" s="76">
        <v>2</v>
      </c>
    </row>
    <row r="788" spans="3:11" ht="15" hidden="1" customHeight="1">
      <c r="C788" s="7">
        <v>833</v>
      </c>
      <c r="D788" s="26" t="s">
        <v>113</v>
      </c>
      <c r="E788" s="26">
        <v>23270</v>
      </c>
      <c r="F788" s="26">
        <v>4650</v>
      </c>
      <c r="G788" s="26">
        <v>11640</v>
      </c>
      <c r="I788" s="29">
        <v>8</v>
      </c>
      <c r="J788" s="29">
        <v>3</v>
      </c>
      <c r="K788" s="76">
        <v>3</v>
      </c>
    </row>
    <row r="789" spans="3:11" ht="15" hidden="1" customHeight="1">
      <c r="C789" s="7">
        <v>834</v>
      </c>
      <c r="D789" s="26" t="s">
        <v>114</v>
      </c>
      <c r="E789" s="26">
        <v>25710</v>
      </c>
      <c r="F789" s="26">
        <v>4650</v>
      </c>
      <c r="G789" s="26">
        <v>11640</v>
      </c>
      <c r="I789" s="29">
        <v>8</v>
      </c>
      <c r="J789" s="29">
        <v>3</v>
      </c>
      <c r="K789" s="76">
        <v>4</v>
      </c>
    </row>
    <row r="790" spans="3:11" ht="15" hidden="1" customHeight="1">
      <c r="C790" s="7">
        <v>835</v>
      </c>
      <c r="D790" s="26" t="s">
        <v>115</v>
      </c>
      <c r="E790" s="26">
        <v>28160</v>
      </c>
      <c r="F790" s="26">
        <v>4650</v>
      </c>
      <c r="G790" s="26">
        <v>11640</v>
      </c>
      <c r="I790" s="29">
        <v>8</v>
      </c>
      <c r="J790" s="29">
        <v>3</v>
      </c>
      <c r="K790" s="76">
        <v>5</v>
      </c>
    </row>
    <row r="791" spans="3:11" ht="15" hidden="1" customHeight="1">
      <c r="C791" s="7">
        <v>836</v>
      </c>
      <c r="D791" s="26" t="s">
        <v>116</v>
      </c>
      <c r="E791" s="26">
        <v>30600</v>
      </c>
      <c r="F791" s="26">
        <v>4650</v>
      </c>
      <c r="G791" s="26">
        <v>11640</v>
      </c>
      <c r="I791" s="29">
        <v>8</v>
      </c>
      <c r="J791" s="29">
        <v>3</v>
      </c>
      <c r="K791" s="76">
        <v>6</v>
      </c>
    </row>
    <row r="792" spans="3:11" ht="15" hidden="1" customHeight="1">
      <c r="C792" s="7">
        <v>837</v>
      </c>
      <c r="D792" s="26" t="s">
        <v>117</v>
      </c>
      <c r="E792" s="26">
        <v>33040</v>
      </c>
      <c r="F792" s="26">
        <v>4650</v>
      </c>
      <c r="G792" s="26">
        <v>11640</v>
      </c>
      <c r="I792" s="29">
        <v>8</v>
      </c>
      <c r="J792" s="29">
        <v>3</v>
      </c>
      <c r="K792" s="76">
        <v>7</v>
      </c>
    </row>
    <row r="793" spans="3:11" ht="15" hidden="1" customHeight="1">
      <c r="C793" s="7">
        <v>838</v>
      </c>
      <c r="D793" s="26" t="s">
        <v>118</v>
      </c>
      <c r="E793" s="26">
        <v>35490</v>
      </c>
      <c r="F793" s="26">
        <v>4650</v>
      </c>
      <c r="G793" s="26">
        <v>11640</v>
      </c>
      <c r="I793" s="29">
        <v>8</v>
      </c>
      <c r="J793" s="29">
        <v>3</v>
      </c>
      <c r="K793" s="76">
        <v>8</v>
      </c>
    </row>
    <row r="794" spans="3:11" ht="15" hidden="1" customHeight="1">
      <c r="C794" s="7">
        <v>839</v>
      </c>
      <c r="D794" s="26" t="s">
        <v>119</v>
      </c>
      <c r="E794" s="26">
        <v>37930</v>
      </c>
      <c r="F794" s="26">
        <v>4650</v>
      </c>
      <c r="G794" s="26">
        <v>11640</v>
      </c>
      <c r="I794" s="29">
        <v>8</v>
      </c>
      <c r="J794" s="29">
        <v>3</v>
      </c>
      <c r="K794" s="76">
        <v>9</v>
      </c>
    </row>
    <row r="795" spans="3:11" ht="15" hidden="1" customHeight="1">
      <c r="C795" s="7">
        <v>8310</v>
      </c>
      <c r="D795" s="26" t="s">
        <v>120</v>
      </c>
      <c r="E795" s="26">
        <v>40370</v>
      </c>
      <c r="F795" s="26">
        <v>4650</v>
      </c>
      <c r="G795" s="26">
        <v>11640</v>
      </c>
      <c r="I795" s="29">
        <v>8</v>
      </c>
      <c r="J795" s="29">
        <v>3</v>
      </c>
      <c r="K795" s="76">
        <v>10</v>
      </c>
    </row>
    <row r="796" spans="3:11" ht="15" hidden="1" customHeight="1">
      <c r="C796" s="7">
        <v>8311</v>
      </c>
      <c r="D796" s="26" t="s">
        <v>121</v>
      </c>
      <c r="E796" s="26">
        <v>42740</v>
      </c>
      <c r="F796" s="26">
        <v>4650</v>
      </c>
      <c r="G796" s="26">
        <v>11640</v>
      </c>
      <c r="I796" s="29">
        <v>8</v>
      </c>
      <c r="J796" s="29">
        <v>3</v>
      </c>
      <c r="K796" s="76">
        <v>11</v>
      </c>
    </row>
    <row r="797" spans="3:11" ht="15" hidden="1" customHeight="1">
      <c r="C797" s="7">
        <v>8312</v>
      </c>
      <c r="D797" s="26" t="s">
        <v>122</v>
      </c>
      <c r="E797" s="26">
        <v>45100</v>
      </c>
      <c r="F797" s="26">
        <v>4650</v>
      </c>
      <c r="G797" s="26">
        <v>11640</v>
      </c>
      <c r="I797" s="29">
        <v>8</v>
      </c>
      <c r="J797" s="29">
        <v>3</v>
      </c>
      <c r="K797" s="76">
        <v>12</v>
      </c>
    </row>
    <row r="798" spans="3:11" ht="15" hidden="1" customHeight="1">
      <c r="C798" s="7">
        <v>8313</v>
      </c>
      <c r="D798" s="26" t="s">
        <v>123</v>
      </c>
      <c r="E798" s="26">
        <v>47460</v>
      </c>
      <c r="F798" s="26">
        <v>4650</v>
      </c>
      <c r="G798" s="26">
        <v>11640</v>
      </c>
      <c r="I798" s="29">
        <v>8</v>
      </c>
      <c r="J798" s="29">
        <v>3</v>
      </c>
      <c r="K798" s="76">
        <v>13</v>
      </c>
    </row>
    <row r="799" spans="3:11" ht="15" hidden="1" customHeight="1">
      <c r="C799" s="7">
        <v>8314</v>
      </c>
      <c r="D799" s="26" t="s">
        <v>124</v>
      </c>
      <c r="E799" s="26">
        <v>49830</v>
      </c>
      <c r="F799" s="26">
        <v>4650</v>
      </c>
      <c r="G799" s="26">
        <v>11640</v>
      </c>
      <c r="I799" s="29">
        <v>8</v>
      </c>
      <c r="J799" s="29">
        <v>3</v>
      </c>
      <c r="K799" s="76">
        <v>14</v>
      </c>
    </row>
    <row r="800" spans="3:11" ht="15" hidden="1" customHeight="1">
      <c r="C800" s="7">
        <v>8315</v>
      </c>
      <c r="D800" s="26" t="s">
        <v>125</v>
      </c>
      <c r="E800" s="26">
        <v>52190</v>
      </c>
      <c r="F800" s="26">
        <v>4650</v>
      </c>
      <c r="G800" s="26">
        <v>11640</v>
      </c>
      <c r="I800" s="29">
        <v>8</v>
      </c>
      <c r="J800" s="29">
        <v>3</v>
      </c>
      <c r="K800" s="76">
        <v>15</v>
      </c>
    </row>
    <row r="801" spans="3:11" ht="15" hidden="1" customHeight="1">
      <c r="C801" s="7">
        <v>8316</v>
      </c>
      <c r="D801" s="26" t="s">
        <v>126</v>
      </c>
      <c r="E801" s="26">
        <v>54560</v>
      </c>
      <c r="F801" s="26">
        <v>4650</v>
      </c>
      <c r="G801" s="26">
        <v>11640</v>
      </c>
      <c r="I801" s="29">
        <v>8</v>
      </c>
      <c r="J801" s="29">
        <v>3</v>
      </c>
      <c r="K801" s="76">
        <v>16</v>
      </c>
    </row>
    <row r="802" spans="3:11" ht="15" hidden="1" customHeight="1">
      <c r="C802" s="7">
        <v>8317</v>
      </c>
      <c r="D802" s="26" t="s">
        <v>127</v>
      </c>
      <c r="E802" s="26">
        <v>56920</v>
      </c>
      <c r="F802" s="26">
        <v>4650</v>
      </c>
      <c r="G802" s="26">
        <v>11640</v>
      </c>
      <c r="I802" s="29">
        <v>8</v>
      </c>
      <c r="J802" s="29">
        <v>3</v>
      </c>
      <c r="K802" s="76">
        <v>17</v>
      </c>
    </row>
    <row r="803" spans="3:11" ht="15" hidden="1" customHeight="1">
      <c r="C803" s="7">
        <v>8318</v>
      </c>
      <c r="D803" s="26" t="s">
        <v>128</v>
      </c>
      <c r="E803" s="26">
        <v>59290</v>
      </c>
      <c r="F803" s="26">
        <v>4650</v>
      </c>
      <c r="G803" s="26">
        <v>11640</v>
      </c>
      <c r="I803" s="29">
        <v>8</v>
      </c>
      <c r="J803" s="29">
        <v>3</v>
      </c>
      <c r="K803" s="76">
        <v>18</v>
      </c>
    </row>
    <row r="804" spans="3:11" ht="15" hidden="1" customHeight="1">
      <c r="C804" s="7">
        <v>8319</v>
      </c>
      <c r="D804" s="26" t="s">
        <v>129</v>
      </c>
      <c r="E804" s="26">
        <v>61650</v>
      </c>
      <c r="F804" s="26">
        <v>4650</v>
      </c>
      <c r="G804" s="26">
        <v>11640</v>
      </c>
      <c r="I804" s="29">
        <v>8</v>
      </c>
      <c r="J804" s="29">
        <v>3</v>
      </c>
      <c r="K804" s="76">
        <v>19</v>
      </c>
    </row>
    <row r="805" spans="3:11" ht="15" hidden="1" customHeight="1">
      <c r="C805" s="7">
        <v>8320</v>
      </c>
      <c r="D805" s="26" t="s">
        <v>130</v>
      </c>
      <c r="E805" s="26">
        <v>64010</v>
      </c>
      <c r="F805" s="26">
        <v>4650</v>
      </c>
      <c r="G805" s="26">
        <v>11640</v>
      </c>
      <c r="I805" s="29">
        <v>8</v>
      </c>
      <c r="J805" s="29">
        <v>3</v>
      </c>
      <c r="K805" s="76">
        <v>20</v>
      </c>
    </row>
    <row r="806" spans="3:11" ht="15" hidden="1" customHeight="1">
      <c r="C806" s="7">
        <v>841</v>
      </c>
      <c r="D806" s="26" t="s">
        <v>111</v>
      </c>
      <c r="E806" s="26">
        <v>22990</v>
      </c>
      <c r="F806" s="26">
        <v>6050</v>
      </c>
      <c r="G806" s="26">
        <v>15130</v>
      </c>
      <c r="I806" s="29">
        <v>8</v>
      </c>
      <c r="J806" s="29">
        <v>4</v>
      </c>
      <c r="K806" s="76">
        <v>1</v>
      </c>
    </row>
    <row r="807" spans="3:11" ht="15" hidden="1" customHeight="1">
      <c r="C807" s="7">
        <v>842</v>
      </c>
      <c r="D807" s="26" t="s">
        <v>112</v>
      </c>
      <c r="E807" s="26">
        <v>26180</v>
      </c>
      <c r="F807" s="26">
        <v>6050</v>
      </c>
      <c r="G807" s="26">
        <v>15130</v>
      </c>
      <c r="I807" s="29">
        <v>8</v>
      </c>
      <c r="J807" s="29">
        <v>4</v>
      </c>
      <c r="K807" s="76">
        <v>2</v>
      </c>
    </row>
    <row r="808" spans="3:11" ht="15" hidden="1" customHeight="1">
      <c r="C808" s="7">
        <v>843</v>
      </c>
      <c r="D808" s="26" t="s">
        <v>113</v>
      </c>
      <c r="E808" s="26">
        <v>29370</v>
      </c>
      <c r="F808" s="26">
        <v>6050</v>
      </c>
      <c r="G808" s="26">
        <v>15130</v>
      </c>
      <c r="I808" s="29">
        <v>8</v>
      </c>
      <c r="J808" s="29">
        <v>4</v>
      </c>
      <c r="K808" s="76">
        <v>3</v>
      </c>
    </row>
    <row r="809" spans="3:11" ht="15" hidden="1" customHeight="1">
      <c r="C809" s="7">
        <v>844</v>
      </c>
      <c r="D809" s="26" t="s">
        <v>114</v>
      </c>
      <c r="E809" s="26">
        <v>32560</v>
      </c>
      <c r="F809" s="26">
        <v>6050</v>
      </c>
      <c r="G809" s="26">
        <v>15130</v>
      </c>
      <c r="I809" s="29">
        <v>8</v>
      </c>
      <c r="J809" s="29">
        <v>4</v>
      </c>
      <c r="K809" s="76">
        <v>4</v>
      </c>
    </row>
    <row r="810" spans="3:11" ht="15" hidden="1" customHeight="1">
      <c r="C810" s="7">
        <v>845</v>
      </c>
      <c r="D810" s="26" t="s">
        <v>115</v>
      </c>
      <c r="E810" s="26">
        <v>35750</v>
      </c>
      <c r="F810" s="26">
        <v>6050</v>
      </c>
      <c r="G810" s="26">
        <v>15130</v>
      </c>
      <c r="I810" s="29">
        <v>8</v>
      </c>
      <c r="J810" s="29">
        <v>4</v>
      </c>
      <c r="K810" s="76">
        <v>5</v>
      </c>
    </row>
    <row r="811" spans="3:11" ht="15" hidden="1" customHeight="1">
      <c r="C811" s="7">
        <v>846</v>
      </c>
      <c r="D811" s="26" t="s">
        <v>116</v>
      </c>
      <c r="E811" s="26">
        <v>38940</v>
      </c>
      <c r="F811" s="26">
        <v>6050</v>
      </c>
      <c r="G811" s="26">
        <v>15130</v>
      </c>
      <c r="I811" s="29">
        <v>8</v>
      </c>
      <c r="J811" s="29">
        <v>4</v>
      </c>
      <c r="K811" s="76">
        <v>6</v>
      </c>
    </row>
    <row r="812" spans="3:11" ht="15" hidden="1" customHeight="1">
      <c r="C812" s="7">
        <v>847</v>
      </c>
      <c r="D812" s="26" t="s">
        <v>117</v>
      </c>
      <c r="E812" s="26">
        <v>42130</v>
      </c>
      <c r="F812" s="26">
        <v>6050</v>
      </c>
      <c r="G812" s="26">
        <v>15130</v>
      </c>
      <c r="I812" s="29">
        <v>8</v>
      </c>
      <c r="J812" s="29">
        <v>4</v>
      </c>
      <c r="K812" s="76">
        <v>7</v>
      </c>
    </row>
    <row r="813" spans="3:11" ht="15" hidden="1" customHeight="1">
      <c r="C813" s="7">
        <v>848</v>
      </c>
      <c r="D813" s="26" t="s">
        <v>118</v>
      </c>
      <c r="E813" s="26">
        <v>45320</v>
      </c>
      <c r="F813" s="26">
        <v>6050</v>
      </c>
      <c r="G813" s="26">
        <v>15130</v>
      </c>
      <c r="I813" s="29">
        <v>8</v>
      </c>
      <c r="J813" s="29">
        <v>4</v>
      </c>
      <c r="K813" s="76">
        <v>8</v>
      </c>
    </row>
    <row r="814" spans="3:11" ht="15" hidden="1" customHeight="1">
      <c r="C814" s="7">
        <v>849</v>
      </c>
      <c r="D814" s="26" t="s">
        <v>119</v>
      </c>
      <c r="E814" s="26">
        <v>48510</v>
      </c>
      <c r="F814" s="26">
        <v>6050</v>
      </c>
      <c r="G814" s="26">
        <v>15130</v>
      </c>
      <c r="I814" s="29">
        <v>8</v>
      </c>
      <c r="J814" s="29">
        <v>4</v>
      </c>
      <c r="K814" s="76">
        <v>9</v>
      </c>
    </row>
    <row r="815" spans="3:11" ht="15" hidden="1" customHeight="1">
      <c r="C815" s="7">
        <v>8410</v>
      </c>
      <c r="D815" s="26" t="s">
        <v>120</v>
      </c>
      <c r="E815" s="26">
        <v>51700</v>
      </c>
      <c r="F815" s="26">
        <v>6050</v>
      </c>
      <c r="G815" s="26">
        <v>15130</v>
      </c>
      <c r="I815" s="29">
        <v>8</v>
      </c>
      <c r="J815" s="29">
        <v>4</v>
      </c>
      <c r="K815" s="76">
        <v>10</v>
      </c>
    </row>
    <row r="816" spans="3:11" ht="15" hidden="1" customHeight="1">
      <c r="C816" s="7">
        <v>8411</v>
      </c>
      <c r="D816" s="26" t="s">
        <v>121</v>
      </c>
      <c r="E816" s="26">
        <v>54770</v>
      </c>
      <c r="F816" s="26">
        <v>6050</v>
      </c>
      <c r="G816" s="26">
        <v>15130</v>
      </c>
      <c r="I816" s="29">
        <v>8</v>
      </c>
      <c r="J816" s="29">
        <v>4</v>
      </c>
      <c r="K816" s="76">
        <v>11</v>
      </c>
    </row>
    <row r="817" spans="3:11" ht="15" hidden="1" customHeight="1">
      <c r="C817" s="7">
        <v>8412</v>
      </c>
      <c r="D817" s="26" t="s">
        <v>122</v>
      </c>
      <c r="E817" s="26">
        <v>57850</v>
      </c>
      <c r="F817" s="26">
        <v>6050</v>
      </c>
      <c r="G817" s="26">
        <v>15130</v>
      </c>
      <c r="I817" s="29">
        <v>8</v>
      </c>
      <c r="J817" s="29">
        <v>4</v>
      </c>
      <c r="K817" s="76">
        <v>12</v>
      </c>
    </row>
    <row r="818" spans="3:11" ht="15" hidden="1" customHeight="1">
      <c r="C818" s="7">
        <v>8413</v>
      </c>
      <c r="D818" s="26" t="s">
        <v>123</v>
      </c>
      <c r="E818" s="26">
        <v>60930</v>
      </c>
      <c r="F818" s="26">
        <v>6050</v>
      </c>
      <c r="G818" s="26">
        <v>15130</v>
      </c>
      <c r="I818" s="29">
        <v>8</v>
      </c>
      <c r="J818" s="29">
        <v>4</v>
      </c>
      <c r="K818" s="76">
        <v>13</v>
      </c>
    </row>
    <row r="819" spans="3:11" ht="15" hidden="1" customHeight="1">
      <c r="C819" s="7">
        <v>8414</v>
      </c>
      <c r="D819" s="26" t="s">
        <v>124</v>
      </c>
      <c r="E819" s="26">
        <v>64000</v>
      </c>
      <c r="F819" s="26">
        <v>6050</v>
      </c>
      <c r="G819" s="26">
        <v>15130</v>
      </c>
      <c r="I819" s="29">
        <v>8</v>
      </c>
      <c r="J819" s="29">
        <v>4</v>
      </c>
      <c r="K819" s="76">
        <v>14</v>
      </c>
    </row>
    <row r="820" spans="3:11" ht="15" hidden="1" customHeight="1">
      <c r="C820" s="7">
        <v>8415</v>
      </c>
      <c r="D820" s="26" t="s">
        <v>125</v>
      </c>
      <c r="E820" s="26">
        <v>67080</v>
      </c>
      <c r="F820" s="26">
        <v>6050</v>
      </c>
      <c r="G820" s="26">
        <v>15130</v>
      </c>
      <c r="I820" s="29">
        <v>8</v>
      </c>
      <c r="J820" s="29">
        <v>4</v>
      </c>
      <c r="K820" s="76">
        <v>15</v>
      </c>
    </row>
    <row r="821" spans="3:11" ht="15" hidden="1" customHeight="1">
      <c r="C821" s="7">
        <v>8416</v>
      </c>
      <c r="D821" s="26" t="s">
        <v>126</v>
      </c>
      <c r="E821" s="26">
        <v>70160</v>
      </c>
      <c r="F821" s="26">
        <v>6050</v>
      </c>
      <c r="G821" s="26">
        <v>15130</v>
      </c>
      <c r="I821" s="29">
        <v>8</v>
      </c>
      <c r="J821" s="29">
        <v>4</v>
      </c>
      <c r="K821" s="76">
        <v>16</v>
      </c>
    </row>
    <row r="822" spans="3:11" ht="15" hidden="1" customHeight="1">
      <c r="C822" s="7">
        <v>8417</v>
      </c>
      <c r="D822" s="26" t="s">
        <v>127</v>
      </c>
      <c r="E822" s="26">
        <v>73230</v>
      </c>
      <c r="F822" s="26">
        <v>6050</v>
      </c>
      <c r="G822" s="26">
        <v>15130</v>
      </c>
      <c r="I822" s="29">
        <v>8</v>
      </c>
      <c r="J822" s="29">
        <v>4</v>
      </c>
      <c r="K822" s="76">
        <v>17</v>
      </c>
    </row>
    <row r="823" spans="3:11" ht="15" hidden="1" customHeight="1">
      <c r="C823" s="7">
        <v>8418</v>
      </c>
      <c r="D823" s="26" t="s">
        <v>128</v>
      </c>
      <c r="E823" s="26">
        <v>76310</v>
      </c>
      <c r="F823" s="26">
        <v>6050</v>
      </c>
      <c r="G823" s="26">
        <v>15130</v>
      </c>
      <c r="I823" s="29">
        <v>8</v>
      </c>
      <c r="J823" s="29">
        <v>4</v>
      </c>
      <c r="K823" s="76">
        <v>18</v>
      </c>
    </row>
    <row r="824" spans="3:11" ht="15" hidden="1" customHeight="1">
      <c r="C824" s="7">
        <v>8419</v>
      </c>
      <c r="D824" s="26" t="s">
        <v>129</v>
      </c>
      <c r="E824" s="26">
        <v>79390</v>
      </c>
      <c r="F824" s="26">
        <v>6050</v>
      </c>
      <c r="G824" s="26">
        <v>15130</v>
      </c>
      <c r="I824" s="29">
        <v>8</v>
      </c>
      <c r="J824" s="29">
        <v>4</v>
      </c>
      <c r="K824" s="76">
        <v>19</v>
      </c>
    </row>
    <row r="825" spans="3:11" ht="15" hidden="1" customHeight="1">
      <c r="C825" s="7">
        <v>8420</v>
      </c>
      <c r="D825" s="26" t="s">
        <v>130</v>
      </c>
      <c r="E825" s="26">
        <v>82470</v>
      </c>
      <c r="F825" s="26">
        <v>6050</v>
      </c>
      <c r="G825" s="26">
        <v>15130</v>
      </c>
      <c r="I825" s="29">
        <v>8</v>
      </c>
      <c r="J825" s="29">
        <v>4</v>
      </c>
      <c r="K825" s="76">
        <v>20</v>
      </c>
    </row>
    <row r="826" spans="3:11" ht="15" hidden="1" customHeight="1">
      <c r="C826" s="7">
        <v>911</v>
      </c>
      <c r="D826" s="26" t="s">
        <v>111</v>
      </c>
      <c r="E826" s="26">
        <v>12370</v>
      </c>
      <c r="F826" s="26">
        <v>3020</v>
      </c>
      <c r="G826" s="26">
        <v>7560</v>
      </c>
      <c r="I826" s="29">
        <v>9</v>
      </c>
      <c r="J826" s="29">
        <v>1</v>
      </c>
      <c r="K826" s="76">
        <v>1</v>
      </c>
    </row>
    <row r="827" spans="3:11" ht="15" hidden="1" customHeight="1">
      <c r="C827" s="7">
        <v>912</v>
      </c>
      <c r="D827" s="26" t="s">
        <v>112</v>
      </c>
      <c r="E827" s="26">
        <v>13890</v>
      </c>
      <c r="F827" s="26">
        <v>3020</v>
      </c>
      <c r="G827" s="26">
        <v>7560</v>
      </c>
      <c r="I827" s="29">
        <v>9</v>
      </c>
      <c r="J827" s="29">
        <v>1</v>
      </c>
      <c r="K827" s="76">
        <v>2</v>
      </c>
    </row>
    <row r="828" spans="3:11" ht="15" hidden="1" customHeight="1">
      <c r="C828" s="7">
        <v>913</v>
      </c>
      <c r="D828" s="26" t="s">
        <v>113</v>
      </c>
      <c r="E828" s="26">
        <v>15410</v>
      </c>
      <c r="F828" s="26">
        <v>3020</v>
      </c>
      <c r="G828" s="26">
        <v>7560</v>
      </c>
      <c r="I828" s="29">
        <v>9</v>
      </c>
      <c r="J828" s="29">
        <v>1</v>
      </c>
      <c r="K828" s="76">
        <v>3</v>
      </c>
    </row>
    <row r="829" spans="3:11" ht="15" hidden="1" customHeight="1">
      <c r="C829" s="7">
        <v>914</v>
      </c>
      <c r="D829" s="26" t="s">
        <v>114</v>
      </c>
      <c r="E829" s="26">
        <v>16930</v>
      </c>
      <c r="F829" s="26">
        <v>3020</v>
      </c>
      <c r="G829" s="26">
        <v>7560</v>
      </c>
      <c r="I829" s="29">
        <v>9</v>
      </c>
      <c r="J829" s="29">
        <v>1</v>
      </c>
      <c r="K829" s="76">
        <v>4</v>
      </c>
    </row>
    <row r="830" spans="3:11" ht="15" hidden="1" customHeight="1">
      <c r="C830" s="7">
        <v>915</v>
      </c>
      <c r="D830" s="26" t="s">
        <v>115</v>
      </c>
      <c r="E830" s="26">
        <v>18460</v>
      </c>
      <c r="F830" s="26">
        <v>3020</v>
      </c>
      <c r="G830" s="26">
        <v>7560</v>
      </c>
      <c r="I830" s="29">
        <v>9</v>
      </c>
      <c r="J830" s="29">
        <v>1</v>
      </c>
      <c r="K830" s="76">
        <v>5</v>
      </c>
    </row>
    <row r="831" spans="3:11" ht="15" hidden="1" customHeight="1">
      <c r="C831" s="7">
        <v>916</v>
      </c>
      <c r="D831" s="26" t="s">
        <v>116</v>
      </c>
      <c r="E831" s="26">
        <v>19980</v>
      </c>
      <c r="F831" s="26">
        <v>3020</v>
      </c>
      <c r="G831" s="26">
        <v>7560</v>
      </c>
      <c r="I831" s="29">
        <v>9</v>
      </c>
      <c r="J831" s="29">
        <v>1</v>
      </c>
      <c r="K831" s="76">
        <v>6</v>
      </c>
    </row>
    <row r="832" spans="3:11" ht="15" hidden="1" customHeight="1">
      <c r="C832" s="7">
        <v>917</v>
      </c>
      <c r="D832" s="26" t="s">
        <v>117</v>
      </c>
      <c r="E832" s="26">
        <v>21500</v>
      </c>
      <c r="F832" s="26">
        <v>3020</v>
      </c>
      <c r="G832" s="26">
        <v>7560</v>
      </c>
      <c r="I832" s="29">
        <v>9</v>
      </c>
      <c r="J832" s="29">
        <v>1</v>
      </c>
      <c r="K832" s="76">
        <v>7</v>
      </c>
    </row>
    <row r="833" spans="3:11" ht="15" hidden="1" customHeight="1">
      <c r="C833" s="7">
        <v>918</v>
      </c>
      <c r="D833" s="26" t="s">
        <v>118</v>
      </c>
      <c r="E833" s="26">
        <v>23020</v>
      </c>
      <c r="F833" s="26">
        <v>3020</v>
      </c>
      <c r="G833" s="26">
        <v>7560</v>
      </c>
      <c r="I833" s="29">
        <v>9</v>
      </c>
      <c r="J833" s="29">
        <v>1</v>
      </c>
      <c r="K833" s="76">
        <v>8</v>
      </c>
    </row>
    <row r="834" spans="3:11" ht="15" hidden="1" customHeight="1">
      <c r="C834" s="7">
        <v>919</v>
      </c>
      <c r="D834" s="26" t="s">
        <v>119</v>
      </c>
      <c r="E834" s="26">
        <v>24540</v>
      </c>
      <c r="F834" s="26">
        <v>3020</v>
      </c>
      <c r="G834" s="26">
        <v>7560</v>
      </c>
      <c r="I834" s="29">
        <v>9</v>
      </c>
      <c r="J834" s="29">
        <v>1</v>
      </c>
      <c r="K834" s="76">
        <v>9</v>
      </c>
    </row>
    <row r="835" spans="3:11" ht="15" hidden="1" customHeight="1">
      <c r="C835" s="7">
        <v>9110</v>
      </c>
      <c r="D835" s="26" t="s">
        <v>120</v>
      </c>
      <c r="E835" s="26">
        <v>26070</v>
      </c>
      <c r="F835" s="26">
        <v>3020</v>
      </c>
      <c r="G835" s="26">
        <v>7560</v>
      </c>
      <c r="I835" s="29">
        <v>9</v>
      </c>
      <c r="J835" s="29">
        <v>1</v>
      </c>
      <c r="K835" s="76">
        <v>10</v>
      </c>
    </row>
    <row r="836" spans="3:11" ht="15" hidden="1" customHeight="1">
      <c r="C836" s="7">
        <v>9111</v>
      </c>
      <c r="D836" s="26" t="s">
        <v>121</v>
      </c>
      <c r="E836" s="26">
        <v>27580</v>
      </c>
      <c r="F836" s="26">
        <v>3020</v>
      </c>
      <c r="G836" s="26">
        <v>7560</v>
      </c>
      <c r="I836" s="29">
        <v>9</v>
      </c>
      <c r="J836" s="29">
        <v>1</v>
      </c>
      <c r="K836" s="76">
        <v>11</v>
      </c>
    </row>
    <row r="837" spans="3:11" ht="15" hidden="1" customHeight="1">
      <c r="C837" s="7">
        <v>9112</v>
      </c>
      <c r="D837" s="26" t="s">
        <v>122</v>
      </c>
      <c r="E837" s="26">
        <v>29100</v>
      </c>
      <c r="F837" s="26">
        <v>3020</v>
      </c>
      <c r="G837" s="26">
        <v>7560</v>
      </c>
      <c r="I837" s="29">
        <v>9</v>
      </c>
      <c r="J837" s="29">
        <v>1</v>
      </c>
      <c r="K837" s="76">
        <v>12</v>
      </c>
    </row>
    <row r="838" spans="3:11" ht="15" hidden="1" customHeight="1">
      <c r="C838" s="7">
        <v>9113</v>
      </c>
      <c r="D838" s="26" t="s">
        <v>123</v>
      </c>
      <c r="E838" s="26">
        <v>30620</v>
      </c>
      <c r="F838" s="26">
        <v>3020</v>
      </c>
      <c r="G838" s="26">
        <v>7560</v>
      </c>
      <c r="I838" s="29">
        <v>9</v>
      </c>
      <c r="J838" s="29">
        <v>1</v>
      </c>
      <c r="K838" s="76">
        <v>13</v>
      </c>
    </row>
    <row r="839" spans="3:11" ht="15" hidden="1" customHeight="1">
      <c r="C839" s="7">
        <v>9114</v>
      </c>
      <c r="D839" s="26" t="s">
        <v>124</v>
      </c>
      <c r="E839" s="26">
        <v>32140</v>
      </c>
      <c r="F839" s="26">
        <v>3020</v>
      </c>
      <c r="G839" s="26">
        <v>7560</v>
      </c>
      <c r="I839" s="29">
        <v>9</v>
      </c>
      <c r="J839" s="29">
        <v>1</v>
      </c>
      <c r="K839" s="76">
        <v>14</v>
      </c>
    </row>
    <row r="840" spans="3:11" ht="15" hidden="1" customHeight="1">
      <c r="C840" s="7">
        <v>9115</v>
      </c>
      <c r="D840" s="26" t="s">
        <v>125</v>
      </c>
      <c r="E840" s="26">
        <v>33660</v>
      </c>
      <c r="F840" s="26">
        <v>3020</v>
      </c>
      <c r="G840" s="26">
        <v>7560</v>
      </c>
      <c r="I840" s="29">
        <v>9</v>
      </c>
      <c r="J840" s="29">
        <v>1</v>
      </c>
      <c r="K840" s="76">
        <v>15</v>
      </c>
    </row>
    <row r="841" spans="3:11" ht="15" hidden="1" customHeight="1">
      <c r="C841" s="7">
        <v>9116</v>
      </c>
      <c r="D841" s="26" t="s">
        <v>126</v>
      </c>
      <c r="E841" s="26">
        <v>35180</v>
      </c>
      <c r="F841" s="26">
        <v>3020</v>
      </c>
      <c r="G841" s="26">
        <v>7560</v>
      </c>
      <c r="I841" s="29">
        <v>9</v>
      </c>
      <c r="J841" s="29">
        <v>1</v>
      </c>
      <c r="K841" s="76">
        <v>16</v>
      </c>
    </row>
    <row r="842" spans="3:11" ht="15" hidden="1" customHeight="1">
      <c r="C842" s="7">
        <v>9117</v>
      </c>
      <c r="D842" s="26" t="s">
        <v>127</v>
      </c>
      <c r="E842" s="26">
        <v>36700</v>
      </c>
      <c r="F842" s="26">
        <v>3020</v>
      </c>
      <c r="G842" s="26">
        <v>7560</v>
      </c>
      <c r="I842" s="29">
        <v>9</v>
      </c>
      <c r="J842" s="29">
        <v>1</v>
      </c>
      <c r="K842" s="76">
        <v>17</v>
      </c>
    </row>
    <row r="843" spans="3:11" ht="15" hidden="1" customHeight="1">
      <c r="C843" s="7">
        <v>9118</v>
      </c>
      <c r="D843" s="26" t="s">
        <v>128</v>
      </c>
      <c r="E843" s="26">
        <v>38210</v>
      </c>
      <c r="F843" s="26">
        <v>3020</v>
      </c>
      <c r="G843" s="26">
        <v>7560</v>
      </c>
      <c r="I843" s="29">
        <v>9</v>
      </c>
      <c r="J843" s="29">
        <v>1</v>
      </c>
      <c r="K843" s="76">
        <v>18</v>
      </c>
    </row>
    <row r="844" spans="3:11" ht="15" hidden="1" customHeight="1">
      <c r="C844" s="7">
        <v>9119</v>
      </c>
      <c r="D844" s="26" t="s">
        <v>129</v>
      </c>
      <c r="E844" s="26">
        <v>39730</v>
      </c>
      <c r="F844" s="26">
        <v>3020</v>
      </c>
      <c r="G844" s="26">
        <v>7560</v>
      </c>
      <c r="I844" s="29">
        <v>9</v>
      </c>
      <c r="J844" s="29">
        <v>1</v>
      </c>
      <c r="K844" s="76">
        <v>19</v>
      </c>
    </row>
    <row r="845" spans="3:11" ht="15" hidden="1" customHeight="1">
      <c r="C845" s="7">
        <v>9120</v>
      </c>
      <c r="D845" s="26" t="s">
        <v>130</v>
      </c>
      <c r="E845" s="26">
        <v>41250</v>
      </c>
      <c r="F845" s="26">
        <v>3020</v>
      </c>
      <c r="G845" s="26">
        <v>7560</v>
      </c>
      <c r="I845" s="29">
        <v>9</v>
      </c>
      <c r="J845" s="29">
        <v>1</v>
      </c>
      <c r="K845" s="76">
        <v>20</v>
      </c>
    </row>
    <row r="846" spans="3:11" ht="15" hidden="1" customHeight="1">
      <c r="C846" s="7">
        <v>921</v>
      </c>
      <c r="D846" s="26" t="s">
        <v>111</v>
      </c>
      <c r="E846" s="26">
        <v>14370</v>
      </c>
      <c r="F846" s="26">
        <v>3500</v>
      </c>
      <c r="G846" s="26">
        <v>8750</v>
      </c>
      <c r="I846" s="29">
        <v>9</v>
      </c>
      <c r="J846" s="29">
        <v>2</v>
      </c>
      <c r="K846" s="76">
        <v>1</v>
      </c>
    </row>
    <row r="847" spans="3:11" ht="15" hidden="1" customHeight="1">
      <c r="C847" s="7">
        <v>922</v>
      </c>
      <c r="D847" s="26" t="s">
        <v>112</v>
      </c>
      <c r="E847" s="26">
        <v>16160</v>
      </c>
      <c r="F847" s="26">
        <v>3500</v>
      </c>
      <c r="G847" s="26">
        <v>8750</v>
      </c>
      <c r="I847" s="29">
        <v>9</v>
      </c>
      <c r="J847" s="29">
        <v>2</v>
      </c>
      <c r="K847" s="76">
        <v>2</v>
      </c>
    </row>
    <row r="848" spans="3:11" ht="15" hidden="1" customHeight="1">
      <c r="C848" s="7">
        <v>923</v>
      </c>
      <c r="D848" s="26" t="s">
        <v>113</v>
      </c>
      <c r="E848" s="26">
        <v>17960</v>
      </c>
      <c r="F848" s="26">
        <v>3500</v>
      </c>
      <c r="G848" s="26">
        <v>8750</v>
      </c>
      <c r="I848" s="29">
        <v>9</v>
      </c>
      <c r="J848" s="29">
        <v>2</v>
      </c>
      <c r="K848" s="76">
        <v>3</v>
      </c>
    </row>
    <row r="849" spans="3:11" ht="15" hidden="1" customHeight="1">
      <c r="C849" s="7">
        <v>924</v>
      </c>
      <c r="D849" s="26" t="s">
        <v>114</v>
      </c>
      <c r="E849" s="26">
        <v>19750</v>
      </c>
      <c r="F849" s="26">
        <v>3500</v>
      </c>
      <c r="G849" s="26">
        <v>8750</v>
      </c>
      <c r="I849" s="29">
        <v>9</v>
      </c>
      <c r="J849" s="29">
        <v>2</v>
      </c>
      <c r="K849" s="76">
        <v>4</v>
      </c>
    </row>
    <row r="850" spans="3:11" ht="15" hidden="1" customHeight="1">
      <c r="C850" s="7">
        <v>925</v>
      </c>
      <c r="D850" s="26" t="s">
        <v>115</v>
      </c>
      <c r="E850" s="26">
        <v>21550</v>
      </c>
      <c r="F850" s="26">
        <v>3500</v>
      </c>
      <c r="G850" s="26">
        <v>8750</v>
      </c>
      <c r="I850" s="29">
        <v>9</v>
      </c>
      <c r="J850" s="29">
        <v>2</v>
      </c>
      <c r="K850" s="76">
        <v>5</v>
      </c>
    </row>
    <row r="851" spans="3:11" ht="15" hidden="1" customHeight="1">
      <c r="C851" s="7">
        <v>926</v>
      </c>
      <c r="D851" s="26" t="s">
        <v>116</v>
      </c>
      <c r="E851" s="26">
        <v>23340</v>
      </c>
      <c r="F851" s="26">
        <v>3500</v>
      </c>
      <c r="G851" s="26">
        <v>8750</v>
      </c>
      <c r="I851" s="29">
        <v>9</v>
      </c>
      <c r="J851" s="29">
        <v>2</v>
      </c>
      <c r="K851" s="76">
        <v>6</v>
      </c>
    </row>
    <row r="852" spans="3:11" ht="15" hidden="1" customHeight="1">
      <c r="C852" s="7">
        <v>927</v>
      </c>
      <c r="D852" s="26" t="s">
        <v>117</v>
      </c>
      <c r="E852" s="26">
        <v>25130</v>
      </c>
      <c r="F852" s="26">
        <v>3500</v>
      </c>
      <c r="G852" s="26">
        <v>8750</v>
      </c>
      <c r="I852" s="29">
        <v>9</v>
      </c>
      <c r="J852" s="29">
        <v>2</v>
      </c>
      <c r="K852" s="76">
        <v>7</v>
      </c>
    </row>
    <row r="853" spans="3:11" ht="15" hidden="1" customHeight="1">
      <c r="C853" s="7">
        <v>928</v>
      </c>
      <c r="D853" s="26" t="s">
        <v>118</v>
      </c>
      <c r="E853" s="26">
        <v>26930</v>
      </c>
      <c r="F853" s="26">
        <v>3500</v>
      </c>
      <c r="G853" s="26">
        <v>8750</v>
      </c>
      <c r="I853" s="29">
        <v>9</v>
      </c>
      <c r="J853" s="29">
        <v>2</v>
      </c>
      <c r="K853" s="76">
        <v>8</v>
      </c>
    </row>
    <row r="854" spans="3:11" ht="15" hidden="1" customHeight="1">
      <c r="C854" s="7">
        <v>929</v>
      </c>
      <c r="D854" s="26" t="s">
        <v>119</v>
      </c>
      <c r="E854" s="26">
        <v>28720</v>
      </c>
      <c r="F854" s="26">
        <v>3500</v>
      </c>
      <c r="G854" s="26">
        <v>8750</v>
      </c>
      <c r="I854" s="29">
        <v>9</v>
      </c>
      <c r="J854" s="29">
        <v>2</v>
      </c>
      <c r="K854" s="76">
        <v>9</v>
      </c>
    </row>
    <row r="855" spans="3:11" ht="15" hidden="1" customHeight="1">
      <c r="C855" s="7">
        <v>9210</v>
      </c>
      <c r="D855" s="26" t="s">
        <v>120</v>
      </c>
      <c r="E855" s="26">
        <v>30520</v>
      </c>
      <c r="F855" s="26">
        <v>3500</v>
      </c>
      <c r="G855" s="26">
        <v>8750</v>
      </c>
      <c r="I855" s="29">
        <v>9</v>
      </c>
      <c r="J855" s="29">
        <v>2</v>
      </c>
      <c r="K855" s="76">
        <v>10</v>
      </c>
    </row>
    <row r="856" spans="3:11" ht="15" hidden="1" customHeight="1">
      <c r="C856" s="7">
        <v>9211</v>
      </c>
      <c r="D856" s="26" t="s">
        <v>121</v>
      </c>
      <c r="E856" s="26">
        <v>32280</v>
      </c>
      <c r="F856" s="26">
        <v>3500</v>
      </c>
      <c r="G856" s="26">
        <v>8750</v>
      </c>
      <c r="I856" s="29">
        <v>9</v>
      </c>
      <c r="J856" s="29">
        <v>2</v>
      </c>
      <c r="K856" s="76">
        <v>11</v>
      </c>
    </row>
    <row r="857" spans="3:11" ht="15" hidden="1" customHeight="1">
      <c r="C857" s="7">
        <v>9212</v>
      </c>
      <c r="D857" s="26" t="s">
        <v>122</v>
      </c>
      <c r="E857" s="26">
        <v>34050</v>
      </c>
      <c r="F857" s="26">
        <v>3500</v>
      </c>
      <c r="G857" s="26">
        <v>8750</v>
      </c>
      <c r="I857" s="29">
        <v>9</v>
      </c>
      <c r="J857" s="29">
        <v>2</v>
      </c>
      <c r="K857" s="76">
        <v>12</v>
      </c>
    </row>
    <row r="858" spans="3:11" ht="15" hidden="1" customHeight="1">
      <c r="C858" s="7">
        <v>9213</v>
      </c>
      <c r="D858" s="26" t="s">
        <v>123</v>
      </c>
      <c r="E858" s="26">
        <v>35820</v>
      </c>
      <c r="F858" s="26">
        <v>3500</v>
      </c>
      <c r="G858" s="26">
        <v>8750</v>
      </c>
      <c r="I858" s="29">
        <v>9</v>
      </c>
      <c r="J858" s="29">
        <v>2</v>
      </c>
      <c r="K858" s="76">
        <v>13</v>
      </c>
    </row>
    <row r="859" spans="3:11" ht="15" hidden="1" customHeight="1">
      <c r="C859" s="7">
        <v>9214</v>
      </c>
      <c r="D859" s="26" t="s">
        <v>124</v>
      </c>
      <c r="E859" s="26">
        <v>37580</v>
      </c>
      <c r="F859" s="26">
        <v>3500</v>
      </c>
      <c r="G859" s="26">
        <v>8750</v>
      </c>
      <c r="I859" s="29">
        <v>9</v>
      </c>
      <c r="J859" s="29">
        <v>2</v>
      </c>
      <c r="K859" s="76">
        <v>14</v>
      </c>
    </row>
    <row r="860" spans="3:11" ht="15" hidden="1" customHeight="1">
      <c r="C860" s="7">
        <v>9215</v>
      </c>
      <c r="D860" s="26" t="s">
        <v>125</v>
      </c>
      <c r="E860" s="26">
        <v>39350</v>
      </c>
      <c r="F860" s="26">
        <v>3500</v>
      </c>
      <c r="G860" s="26">
        <v>8750</v>
      </c>
      <c r="I860" s="29">
        <v>9</v>
      </c>
      <c r="J860" s="29">
        <v>2</v>
      </c>
      <c r="K860" s="76">
        <v>15</v>
      </c>
    </row>
    <row r="861" spans="3:11" ht="15" hidden="1" customHeight="1">
      <c r="C861" s="7">
        <v>9216</v>
      </c>
      <c r="D861" s="26" t="s">
        <v>126</v>
      </c>
      <c r="E861" s="26">
        <v>41120</v>
      </c>
      <c r="F861" s="26">
        <v>3500</v>
      </c>
      <c r="G861" s="26">
        <v>8750</v>
      </c>
      <c r="I861" s="29">
        <v>9</v>
      </c>
      <c r="J861" s="29">
        <v>2</v>
      </c>
      <c r="K861" s="76">
        <v>16</v>
      </c>
    </row>
    <row r="862" spans="3:11" ht="15" hidden="1" customHeight="1">
      <c r="C862" s="7">
        <v>9217</v>
      </c>
      <c r="D862" s="26" t="s">
        <v>127</v>
      </c>
      <c r="E862" s="26">
        <v>42880</v>
      </c>
      <c r="F862" s="26">
        <v>3500</v>
      </c>
      <c r="G862" s="26">
        <v>8750</v>
      </c>
      <c r="I862" s="29">
        <v>9</v>
      </c>
      <c r="J862" s="29">
        <v>2</v>
      </c>
      <c r="K862" s="76">
        <v>17</v>
      </c>
    </row>
    <row r="863" spans="3:11" ht="15" hidden="1" customHeight="1">
      <c r="C863" s="7">
        <v>9218</v>
      </c>
      <c r="D863" s="26" t="s">
        <v>128</v>
      </c>
      <c r="E863" s="26">
        <v>44650</v>
      </c>
      <c r="F863" s="26">
        <v>3500</v>
      </c>
      <c r="G863" s="26">
        <v>8750</v>
      </c>
      <c r="I863" s="29">
        <v>9</v>
      </c>
      <c r="J863" s="29">
        <v>2</v>
      </c>
      <c r="K863" s="76">
        <v>18</v>
      </c>
    </row>
    <row r="864" spans="3:11" ht="15" hidden="1" customHeight="1">
      <c r="C864" s="7">
        <v>9219</v>
      </c>
      <c r="D864" s="26" t="s">
        <v>129</v>
      </c>
      <c r="E864" s="26">
        <v>46410</v>
      </c>
      <c r="F864" s="26">
        <v>3500</v>
      </c>
      <c r="G864" s="26">
        <v>8750</v>
      </c>
      <c r="I864" s="29">
        <v>9</v>
      </c>
      <c r="J864" s="29">
        <v>2</v>
      </c>
      <c r="K864" s="76">
        <v>19</v>
      </c>
    </row>
    <row r="865" spans="3:11" ht="15" hidden="1" customHeight="1">
      <c r="C865" s="7">
        <v>9220</v>
      </c>
      <c r="D865" s="26" t="s">
        <v>130</v>
      </c>
      <c r="E865" s="26">
        <v>48180</v>
      </c>
      <c r="F865" s="26">
        <v>3500</v>
      </c>
      <c r="G865" s="26">
        <v>8750</v>
      </c>
      <c r="I865" s="29">
        <v>9</v>
      </c>
      <c r="J865" s="29">
        <v>2</v>
      </c>
      <c r="K865" s="76">
        <v>20</v>
      </c>
    </row>
    <row r="866" spans="3:11" ht="15" hidden="1" customHeight="1">
      <c r="C866" s="7">
        <v>931</v>
      </c>
      <c r="D866" s="26" t="s">
        <v>111</v>
      </c>
      <c r="E866" s="26">
        <v>18430</v>
      </c>
      <c r="F866" s="26">
        <v>4660</v>
      </c>
      <c r="G866" s="26">
        <v>11650</v>
      </c>
      <c r="I866" s="29">
        <v>9</v>
      </c>
      <c r="J866" s="29">
        <v>3</v>
      </c>
      <c r="K866" s="76">
        <v>1</v>
      </c>
    </row>
    <row r="867" spans="3:11" ht="15" hidden="1" customHeight="1">
      <c r="C867" s="7">
        <v>932</v>
      </c>
      <c r="D867" s="26" t="s">
        <v>112</v>
      </c>
      <c r="E867" s="26">
        <v>20870</v>
      </c>
      <c r="F867" s="26">
        <v>4660</v>
      </c>
      <c r="G867" s="26">
        <v>11650</v>
      </c>
      <c r="I867" s="29">
        <v>9</v>
      </c>
      <c r="J867" s="29">
        <v>3</v>
      </c>
      <c r="K867" s="76">
        <v>2</v>
      </c>
    </row>
    <row r="868" spans="3:11" ht="15" hidden="1" customHeight="1">
      <c r="C868" s="7">
        <v>933</v>
      </c>
      <c r="D868" s="26" t="s">
        <v>113</v>
      </c>
      <c r="E868" s="26">
        <v>23320</v>
      </c>
      <c r="F868" s="26">
        <v>4660</v>
      </c>
      <c r="G868" s="26">
        <v>11650</v>
      </c>
      <c r="I868" s="29">
        <v>9</v>
      </c>
      <c r="J868" s="29">
        <v>3</v>
      </c>
      <c r="K868" s="76">
        <v>3</v>
      </c>
    </row>
    <row r="869" spans="3:11" ht="15" hidden="1" customHeight="1">
      <c r="C869" s="7">
        <v>934</v>
      </c>
      <c r="D869" s="26" t="s">
        <v>114</v>
      </c>
      <c r="E869" s="26">
        <v>25760</v>
      </c>
      <c r="F869" s="26">
        <v>4660</v>
      </c>
      <c r="G869" s="26">
        <v>11650</v>
      </c>
      <c r="I869" s="29">
        <v>9</v>
      </c>
      <c r="J869" s="29">
        <v>3</v>
      </c>
      <c r="K869" s="76">
        <v>4</v>
      </c>
    </row>
    <row r="870" spans="3:11" ht="15" hidden="1" customHeight="1">
      <c r="C870" s="7">
        <v>935</v>
      </c>
      <c r="D870" s="26" t="s">
        <v>115</v>
      </c>
      <c r="E870" s="26">
        <v>28210</v>
      </c>
      <c r="F870" s="26">
        <v>4660</v>
      </c>
      <c r="G870" s="26">
        <v>11650</v>
      </c>
      <c r="I870" s="29">
        <v>9</v>
      </c>
      <c r="J870" s="29">
        <v>3</v>
      </c>
      <c r="K870" s="76">
        <v>5</v>
      </c>
    </row>
    <row r="871" spans="3:11" ht="15" hidden="1" customHeight="1">
      <c r="C871" s="7">
        <v>936</v>
      </c>
      <c r="D871" s="26" t="s">
        <v>116</v>
      </c>
      <c r="E871" s="26">
        <v>30650</v>
      </c>
      <c r="F871" s="26">
        <v>4660</v>
      </c>
      <c r="G871" s="26">
        <v>11650</v>
      </c>
      <c r="I871" s="29">
        <v>9</v>
      </c>
      <c r="J871" s="29">
        <v>3</v>
      </c>
      <c r="K871" s="76">
        <v>6</v>
      </c>
    </row>
    <row r="872" spans="3:11" ht="15" hidden="1" customHeight="1">
      <c r="C872" s="7">
        <v>937</v>
      </c>
      <c r="D872" s="26" t="s">
        <v>117</v>
      </c>
      <c r="E872" s="26">
        <v>33090</v>
      </c>
      <c r="F872" s="26">
        <v>4660</v>
      </c>
      <c r="G872" s="26">
        <v>11650</v>
      </c>
      <c r="I872" s="29">
        <v>9</v>
      </c>
      <c r="J872" s="29">
        <v>3</v>
      </c>
      <c r="K872" s="76">
        <v>7</v>
      </c>
    </row>
    <row r="873" spans="3:11" ht="15" hidden="1" customHeight="1">
      <c r="C873" s="7">
        <v>938</v>
      </c>
      <c r="D873" s="26" t="s">
        <v>118</v>
      </c>
      <c r="E873" s="26">
        <v>35540</v>
      </c>
      <c r="F873" s="26">
        <v>4660</v>
      </c>
      <c r="G873" s="26">
        <v>11650</v>
      </c>
      <c r="I873" s="29">
        <v>9</v>
      </c>
      <c r="J873" s="29">
        <v>3</v>
      </c>
      <c r="K873" s="76">
        <v>8</v>
      </c>
    </row>
    <row r="874" spans="3:11" ht="15" hidden="1" customHeight="1">
      <c r="C874" s="7">
        <v>939</v>
      </c>
      <c r="D874" s="26" t="s">
        <v>119</v>
      </c>
      <c r="E874" s="26">
        <v>37980</v>
      </c>
      <c r="F874" s="26">
        <v>4660</v>
      </c>
      <c r="G874" s="26">
        <v>11650</v>
      </c>
      <c r="I874" s="29">
        <v>9</v>
      </c>
      <c r="J874" s="29">
        <v>3</v>
      </c>
      <c r="K874" s="76">
        <v>9</v>
      </c>
    </row>
    <row r="875" spans="3:11" ht="15" hidden="1" customHeight="1">
      <c r="C875" s="7">
        <v>9310</v>
      </c>
      <c r="D875" s="26" t="s">
        <v>120</v>
      </c>
      <c r="E875" s="26">
        <v>40430</v>
      </c>
      <c r="F875" s="26">
        <v>4660</v>
      </c>
      <c r="G875" s="26">
        <v>11650</v>
      </c>
      <c r="I875" s="29">
        <v>9</v>
      </c>
      <c r="J875" s="29">
        <v>3</v>
      </c>
      <c r="K875" s="76">
        <v>10</v>
      </c>
    </row>
    <row r="876" spans="3:11" ht="15" hidden="1" customHeight="1">
      <c r="C876" s="7">
        <v>9311</v>
      </c>
      <c r="D876" s="26" t="s">
        <v>121</v>
      </c>
      <c r="E876" s="26">
        <v>42790</v>
      </c>
      <c r="F876" s="26">
        <v>4660</v>
      </c>
      <c r="G876" s="26">
        <v>11650</v>
      </c>
      <c r="I876" s="29">
        <v>9</v>
      </c>
      <c r="J876" s="29">
        <v>3</v>
      </c>
      <c r="K876" s="76">
        <v>11</v>
      </c>
    </row>
    <row r="877" spans="3:11" ht="15" hidden="1" customHeight="1">
      <c r="C877" s="7">
        <v>9312</v>
      </c>
      <c r="D877" s="26" t="s">
        <v>122</v>
      </c>
      <c r="E877" s="26">
        <v>45160</v>
      </c>
      <c r="F877" s="26">
        <v>4660</v>
      </c>
      <c r="G877" s="26">
        <v>11650</v>
      </c>
      <c r="I877" s="29">
        <v>9</v>
      </c>
      <c r="J877" s="29">
        <v>3</v>
      </c>
      <c r="K877" s="76">
        <v>12</v>
      </c>
    </row>
    <row r="878" spans="3:11" ht="15" hidden="1" customHeight="1">
      <c r="C878" s="7">
        <v>9313</v>
      </c>
      <c r="D878" s="26" t="s">
        <v>123</v>
      </c>
      <c r="E878" s="26">
        <v>47520</v>
      </c>
      <c r="F878" s="26">
        <v>4660</v>
      </c>
      <c r="G878" s="26">
        <v>11650</v>
      </c>
      <c r="I878" s="29">
        <v>9</v>
      </c>
      <c r="J878" s="29">
        <v>3</v>
      </c>
      <c r="K878" s="76">
        <v>13</v>
      </c>
    </row>
    <row r="879" spans="3:11" ht="15" hidden="1" customHeight="1">
      <c r="C879" s="7">
        <v>9314</v>
      </c>
      <c r="D879" s="26" t="s">
        <v>124</v>
      </c>
      <c r="E879" s="26">
        <v>49890</v>
      </c>
      <c r="F879" s="26">
        <v>4660</v>
      </c>
      <c r="G879" s="26">
        <v>11650</v>
      </c>
      <c r="I879" s="29">
        <v>9</v>
      </c>
      <c r="J879" s="29">
        <v>3</v>
      </c>
      <c r="K879" s="76">
        <v>14</v>
      </c>
    </row>
    <row r="880" spans="3:11" ht="15" hidden="1" customHeight="1">
      <c r="C880" s="7">
        <v>9315</v>
      </c>
      <c r="D880" s="26" t="s">
        <v>125</v>
      </c>
      <c r="E880" s="26">
        <v>52260</v>
      </c>
      <c r="F880" s="26">
        <v>4660</v>
      </c>
      <c r="G880" s="26">
        <v>11650</v>
      </c>
      <c r="I880" s="29">
        <v>9</v>
      </c>
      <c r="J880" s="29">
        <v>3</v>
      </c>
      <c r="K880" s="76">
        <v>15</v>
      </c>
    </row>
    <row r="881" spans="3:11" ht="15" hidden="1" customHeight="1">
      <c r="C881" s="7">
        <v>9316</v>
      </c>
      <c r="D881" s="26" t="s">
        <v>126</v>
      </c>
      <c r="E881" s="26">
        <v>54620</v>
      </c>
      <c r="F881" s="26">
        <v>4660</v>
      </c>
      <c r="G881" s="26">
        <v>11650</v>
      </c>
      <c r="I881" s="29">
        <v>9</v>
      </c>
      <c r="J881" s="29">
        <v>3</v>
      </c>
      <c r="K881" s="76">
        <v>16</v>
      </c>
    </row>
    <row r="882" spans="3:11" ht="15" hidden="1" customHeight="1">
      <c r="C882" s="7">
        <v>9317</v>
      </c>
      <c r="D882" s="26" t="s">
        <v>127</v>
      </c>
      <c r="E882" s="26">
        <v>56990</v>
      </c>
      <c r="F882" s="26">
        <v>4660</v>
      </c>
      <c r="G882" s="26">
        <v>11650</v>
      </c>
      <c r="I882" s="29">
        <v>9</v>
      </c>
      <c r="J882" s="29">
        <v>3</v>
      </c>
      <c r="K882" s="76">
        <v>17</v>
      </c>
    </row>
    <row r="883" spans="3:11" ht="15" hidden="1" customHeight="1">
      <c r="C883" s="7">
        <v>9318</v>
      </c>
      <c r="D883" s="26" t="s">
        <v>128</v>
      </c>
      <c r="E883" s="26">
        <v>59360</v>
      </c>
      <c r="F883" s="26">
        <v>4660</v>
      </c>
      <c r="G883" s="26">
        <v>11650</v>
      </c>
      <c r="I883" s="29">
        <v>9</v>
      </c>
      <c r="J883" s="29">
        <v>3</v>
      </c>
      <c r="K883" s="76">
        <v>18</v>
      </c>
    </row>
    <row r="884" spans="3:11" ht="15" hidden="1" customHeight="1">
      <c r="C884" s="7">
        <v>9319</v>
      </c>
      <c r="D884" s="26" t="s">
        <v>129</v>
      </c>
      <c r="E884" s="26">
        <v>61720</v>
      </c>
      <c r="F884" s="26">
        <v>4660</v>
      </c>
      <c r="G884" s="26">
        <v>11650</v>
      </c>
      <c r="I884" s="29">
        <v>9</v>
      </c>
      <c r="J884" s="29">
        <v>3</v>
      </c>
      <c r="K884" s="76">
        <v>19</v>
      </c>
    </row>
    <row r="885" spans="3:11" ht="15" hidden="1" customHeight="1">
      <c r="C885" s="7">
        <v>9320</v>
      </c>
      <c r="D885" s="26" t="s">
        <v>130</v>
      </c>
      <c r="E885" s="26">
        <v>64090</v>
      </c>
      <c r="F885" s="26">
        <v>4660</v>
      </c>
      <c r="G885" s="26">
        <v>11650</v>
      </c>
      <c r="I885" s="29">
        <v>9</v>
      </c>
      <c r="J885" s="29">
        <v>3</v>
      </c>
      <c r="K885" s="76">
        <v>20</v>
      </c>
    </row>
    <row r="886" spans="3:11" ht="15" hidden="1" customHeight="1">
      <c r="C886" s="7">
        <v>941</v>
      </c>
      <c r="D886" s="26" t="s">
        <v>111</v>
      </c>
      <c r="E886" s="26">
        <v>23040</v>
      </c>
      <c r="F886" s="26">
        <v>6050</v>
      </c>
      <c r="G886" s="26">
        <v>15140</v>
      </c>
      <c r="I886" s="29">
        <v>9</v>
      </c>
      <c r="J886" s="29">
        <v>4</v>
      </c>
      <c r="K886" s="76">
        <v>1</v>
      </c>
    </row>
    <row r="887" spans="3:11" ht="15" hidden="1" customHeight="1">
      <c r="C887" s="7">
        <v>942</v>
      </c>
      <c r="D887" s="26" t="s">
        <v>112</v>
      </c>
      <c r="E887" s="26">
        <v>26230</v>
      </c>
      <c r="F887" s="26">
        <v>6050</v>
      </c>
      <c r="G887" s="26">
        <v>15140</v>
      </c>
      <c r="I887" s="29">
        <v>9</v>
      </c>
      <c r="J887" s="29">
        <v>4</v>
      </c>
      <c r="K887" s="76">
        <v>2</v>
      </c>
    </row>
    <row r="888" spans="3:11" ht="15" hidden="1" customHeight="1">
      <c r="C888" s="7">
        <v>943</v>
      </c>
      <c r="D888" s="26" t="s">
        <v>113</v>
      </c>
      <c r="E888" s="26">
        <v>29410</v>
      </c>
      <c r="F888" s="26">
        <v>6050</v>
      </c>
      <c r="G888" s="26">
        <v>15140</v>
      </c>
      <c r="I888" s="29">
        <v>9</v>
      </c>
      <c r="J888" s="29">
        <v>4</v>
      </c>
      <c r="K888" s="76">
        <v>3</v>
      </c>
    </row>
    <row r="889" spans="3:11" ht="15" hidden="1" customHeight="1">
      <c r="C889" s="7">
        <v>944</v>
      </c>
      <c r="D889" s="26" t="s">
        <v>114</v>
      </c>
      <c r="E889" s="26">
        <v>32600</v>
      </c>
      <c r="F889" s="26">
        <v>6050</v>
      </c>
      <c r="G889" s="26">
        <v>15140</v>
      </c>
      <c r="I889" s="29">
        <v>9</v>
      </c>
      <c r="J889" s="29">
        <v>4</v>
      </c>
      <c r="K889" s="76">
        <v>4</v>
      </c>
    </row>
    <row r="890" spans="3:11" ht="15" hidden="1" customHeight="1">
      <c r="C890" s="7">
        <v>945</v>
      </c>
      <c r="D890" s="26" t="s">
        <v>115</v>
      </c>
      <c r="E890" s="26">
        <v>35790</v>
      </c>
      <c r="F890" s="26">
        <v>6050</v>
      </c>
      <c r="G890" s="26">
        <v>15140</v>
      </c>
      <c r="I890" s="29">
        <v>9</v>
      </c>
      <c r="J890" s="29">
        <v>4</v>
      </c>
      <c r="K890" s="76">
        <v>5</v>
      </c>
    </row>
    <row r="891" spans="3:11" ht="15" hidden="1" customHeight="1">
      <c r="C891" s="7">
        <v>946</v>
      </c>
      <c r="D891" s="26" t="s">
        <v>116</v>
      </c>
      <c r="E891" s="26">
        <v>38980</v>
      </c>
      <c r="F891" s="26">
        <v>6050</v>
      </c>
      <c r="G891" s="26">
        <v>15140</v>
      </c>
      <c r="I891" s="29">
        <v>9</v>
      </c>
      <c r="J891" s="29">
        <v>4</v>
      </c>
      <c r="K891" s="76">
        <v>6</v>
      </c>
    </row>
    <row r="892" spans="3:11" ht="15" hidden="1" customHeight="1">
      <c r="C892" s="7">
        <v>947</v>
      </c>
      <c r="D892" s="26" t="s">
        <v>117</v>
      </c>
      <c r="E892" s="26">
        <v>42160</v>
      </c>
      <c r="F892" s="26">
        <v>6050</v>
      </c>
      <c r="G892" s="26">
        <v>15140</v>
      </c>
      <c r="I892" s="29">
        <v>9</v>
      </c>
      <c r="J892" s="29">
        <v>4</v>
      </c>
      <c r="K892" s="76">
        <v>7</v>
      </c>
    </row>
    <row r="893" spans="3:11" ht="15" hidden="1" customHeight="1">
      <c r="C893" s="7">
        <v>948</v>
      </c>
      <c r="D893" s="26" t="s">
        <v>118</v>
      </c>
      <c r="E893" s="26">
        <v>45350</v>
      </c>
      <c r="F893" s="26">
        <v>6050</v>
      </c>
      <c r="G893" s="26">
        <v>15140</v>
      </c>
      <c r="I893" s="29">
        <v>9</v>
      </c>
      <c r="J893" s="29">
        <v>4</v>
      </c>
      <c r="K893" s="76">
        <v>8</v>
      </c>
    </row>
    <row r="894" spans="3:11" ht="15" hidden="1" customHeight="1">
      <c r="C894" s="7">
        <v>949</v>
      </c>
      <c r="D894" s="26" t="s">
        <v>119</v>
      </c>
      <c r="E894" s="26">
        <v>48540</v>
      </c>
      <c r="F894" s="26">
        <v>6050</v>
      </c>
      <c r="G894" s="26">
        <v>15140</v>
      </c>
      <c r="I894" s="29">
        <v>9</v>
      </c>
      <c r="J894" s="29">
        <v>4</v>
      </c>
      <c r="K894" s="76">
        <v>9</v>
      </c>
    </row>
    <row r="895" spans="3:11" ht="15" hidden="1" customHeight="1">
      <c r="C895" s="7">
        <v>9410</v>
      </c>
      <c r="D895" s="26" t="s">
        <v>120</v>
      </c>
      <c r="E895" s="26">
        <v>51720</v>
      </c>
      <c r="F895" s="26">
        <v>6050</v>
      </c>
      <c r="G895" s="26">
        <v>15140</v>
      </c>
      <c r="I895" s="29">
        <v>9</v>
      </c>
      <c r="J895" s="29">
        <v>4</v>
      </c>
      <c r="K895" s="76">
        <v>10</v>
      </c>
    </row>
    <row r="896" spans="3:11" ht="15" hidden="1" customHeight="1">
      <c r="C896" s="7">
        <v>9411</v>
      </c>
      <c r="D896" s="26" t="s">
        <v>121</v>
      </c>
      <c r="E896" s="26">
        <v>54800</v>
      </c>
      <c r="F896" s="26">
        <v>6050</v>
      </c>
      <c r="G896" s="26">
        <v>15140</v>
      </c>
      <c r="I896" s="29">
        <v>9</v>
      </c>
      <c r="J896" s="29">
        <v>4</v>
      </c>
      <c r="K896" s="76">
        <v>11</v>
      </c>
    </row>
    <row r="897" spans="3:11" ht="15" hidden="1" customHeight="1">
      <c r="C897" s="7">
        <v>9412</v>
      </c>
      <c r="D897" s="26" t="s">
        <v>122</v>
      </c>
      <c r="E897" s="26">
        <v>57880</v>
      </c>
      <c r="F897" s="26">
        <v>6050</v>
      </c>
      <c r="G897" s="26">
        <v>15140</v>
      </c>
      <c r="I897" s="29">
        <v>9</v>
      </c>
      <c r="J897" s="29">
        <v>4</v>
      </c>
      <c r="K897" s="76">
        <v>12</v>
      </c>
    </row>
    <row r="898" spans="3:11" ht="15" hidden="1" customHeight="1">
      <c r="C898" s="7">
        <v>9413</v>
      </c>
      <c r="D898" s="26" t="s">
        <v>123</v>
      </c>
      <c r="E898" s="26">
        <v>60960</v>
      </c>
      <c r="F898" s="26">
        <v>6050</v>
      </c>
      <c r="G898" s="26">
        <v>15140</v>
      </c>
      <c r="I898" s="29">
        <v>9</v>
      </c>
      <c r="J898" s="29">
        <v>4</v>
      </c>
      <c r="K898" s="76">
        <v>13</v>
      </c>
    </row>
    <row r="899" spans="3:11" ht="15" hidden="1" customHeight="1">
      <c r="C899" s="7">
        <v>9414</v>
      </c>
      <c r="D899" s="26" t="s">
        <v>124</v>
      </c>
      <c r="E899" s="26">
        <v>64030</v>
      </c>
      <c r="F899" s="26">
        <v>6050</v>
      </c>
      <c r="G899" s="26">
        <v>15140</v>
      </c>
      <c r="I899" s="29">
        <v>9</v>
      </c>
      <c r="J899" s="29">
        <v>4</v>
      </c>
      <c r="K899" s="76">
        <v>14</v>
      </c>
    </row>
    <row r="900" spans="3:11" ht="15" hidden="1" customHeight="1">
      <c r="C900" s="7">
        <v>9415</v>
      </c>
      <c r="D900" s="26" t="s">
        <v>125</v>
      </c>
      <c r="E900" s="26">
        <v>67110</v>
      </c>
      <c r="F900" s="26">
        <v>6050</v>
      </c>
      <c r="G900" s="26">
        <v>15140</v>
      </c>
      <c r="I900" s="29">
        <v>9</v>
      </c>
      <c r="J900" s="29">
        <v>4</v>
      </c>
      <c r="K900" s="76">
        <v>15</v>
      </c>
    </row>
    <row r="901" spans="3:11" ht="15" hidden="1" customHeight="1">
      <c r="C901" s="7">
        <v>9416</v>
      </c>
      <c r="D901" s="26" t="s">
        <v>126</v>
      </c>
      <c r="E901" s="26">
        <v>70190</v>
      </c>
      <c r="F901" s="26">
        <v>6050</v>
      </c>
      <c r="G901" s="26">
        <v>15140</v>
      </c>
      <c r="I901" s="29">
        <v>9</v>
      </c>
      <c r="J901" s="29">
        <v>4</v>
      </c>
      <c r="K901" s="76">
        <v>16</v>
      </c>
    </row>
    <row r="902" spans="3:11" ht="15" hidden="1" customHeight="1">
      <c r="C902" s="7">
        <v>9417</v>
      </c>
      <c r="D902" s="26" t="s">
        <v>127</v>
      </c>
      <c r="E902" s="26">
        <v>73260</v>
      </c>
      <c r="F902" s="26">
        <v>6050</v>
      </c>
      <c r="G902" s="26">
        <v>15140</v>
      </c>
      <c r="I902" s="29">
        <v>9</v>
      </c>
      <c r="J902" s="29">
        <v>4</v>
      </c>
      <c r="K902" s="76">
        <v>17</v>
      </c>
    </row>
    <row r="903" spans="3:11" ht="15" hidden="1" customHeight="1">
      <c r="C903" s="7">
        <v>9418</v>
      </c>
      <c r="D903" s="26" t="s">
        <v>128</v>
      </c>
      <c r="E903" s="26">
        <v>76340</v>
      </c>
      <c r="F903" s="26">
        <v>6050</v>
      </c>
      <c r="G903" s="26">
        <v>15140</v>
      </c>
      <c r="I903" s="29">
        <v>9</v>
      </c>
      <c r="J903" s="29">
        <v>4</v>
      </c>
      <c r="K903" s="76">
        <v>18</v>
      </c>
    </row>
    <row r="904" spans="3:11" ht="15" hidden="1" customHeight="1">
      <c r="C904" s="7">
        <v>9419</v>
      </c>
      <c r="D904" s="26" t="s">
        <v>129</v>
      </c>
      <c r="E904" s="26">
        <v>79420</v>
      </c>
      <c r="F904" s="26">
        <v>6050</v>
      </c>
      <c r="G904" s="26">
        <v>15140</v>
      </c>
      <c r="I904" s="29">
        <v>9</v>
      </c>
      <c r="J904" s="29">
        <v>4</v>
      </c>
      <c r="K904" s="76">
        <v>19</v>
      </c>
    </row>
    <row r="905" spans="3:11" ht="15" hidden="1" customHeight="1">
      <c r="C905" s="7">
        <v>9420</v>
      </c>
      <c r="D905" s="26" t="s">
        <v>130</v>
      </c>
      <c r="E905" s="26">
        <v>82500</v>
      </c>
      <c r="F905" s="26">
        <v>6050</v>
      </c>
      <c r="G905" s="26">
        <v>15140</v>
      </c>
      <c r="I905" s="29">
        <v>9</v>
      </c>
      <c r="J905" s="29">
        <v>4</v>
      </c>
      <c r="K905" s="76">
        <v>20</v>
      </c>
    </row>
    <row r="906" spans="3:11" ht="15" hidden="1" customHeight="1">
      <c r="C906" s="26">
        <f>VALUE(CONCATENATE(I906,J906,K906))</f>
        <v>1011</v>
      </c>
      <c r="D906" s="26" t="s">
        <v>131</v>
      </c>
      <c r="E906" s="26">
        <v>10440</v>
      </c>
      <c r="F906" s="26">
        <v>1410</v>
      </c>
      <c r="G906" s="26"/>
      <c r="I906" s="29">
        <v>10</v>
      </c>
      <c r="J906" s="29">
        <v>1</v>
      </c>
      <c r="K906" s="76">
        <v>1</v>
      </c>
    </row>
    <row r="907" spans="3:11" ht="15" hidden="1" customHeight="1">
      <c r="C907" s="26">
        <f t="shared" ref="C907:C970" si="102">VALUE(CONCATENATE(I907,J907,K907))</f>
        <v>1012</v>
      </c>
      <c r="D907" s="26" t="s">
        <v>111</v>
      </c>
      <c r="E907" s="26">
        <v>11150</v>
      </c>
      <c r="F907" s="26">
        <v>1410</v>
      </c>
      <c r="G907" s="26"/>
      <c r="I907" s="29">
        <v>10</v>
      </c>
      <c r="J907" s="29">
        <v>1</v>
      </c>
      <c r="K907" s="76">
        <v>2</v>
      </c>
    </row>
    <row r="908" spans="3:11" ht="15" hidden="1" customHeight="1">
      <c r="C908" s="26">
        <f t="shared" si="102"/>
        <v>1014</v>
      </c>
      <c r="D908" s="26" t="s">
        <v>112</v>
      </c>
      <c r="E908" s="26">
        <v>12580</v>
      </c>
      <c r="F908" s="26">
        <v>1410</v>
      </c>
      <c r="G908" s="26"/>
      <c r="I908" s="29">
        <v>10</v>
      </c>
      <c r="J908" s="29">
        <v>1</v>
      </c>
      <c r="K908" s="76">
        <f>K907+2</f>
        <v>4</v>
      </c>
    </row>
    <row r="909" spans="3:11" ht="15" hidden="1" customHeight="1">
      <c r="C909" s="26">
        <f t="shared" si="102"/>
        <v>1016</v>
      </c>
      <c r="D909" s="26" t="s">
        <v>113</v>
      </c>
      <c r="E909" s="26">
        <v>14000</v>
      </c>
      <c r="F909" s="26">
        <v>1410</v>
      </c>
      <c r="G909" s="26"/>
      <c r="I909" s="29">
        <v>10</v>
      </c>
      <c r="J909" s="29">
        <v>1</v>
      </c>
      <c r="K909" s="76">
        <f t="shared" ref="K909:K926" si="103">K908+2</f>
        <v>6</v>
      </c>
    </row>
    <row r="910" spans="3:11" ht="15" hidden="1" customHeight="1">
      <c r="C910" s="26">
        <f t="shared" si="102"/>
        <v>1018</v>
      </c>
      <c r="D910" s="26" t="s">
        <v>114</v>
      </c>
      <c r="E910" s="26">
        <v>15430</v>
      </c>
      <c r="F910" s="26">
        <v>1410</v>
      </c>
      <c r="G910" s="26"/>
      <c r="I910" s="29">
        <v>10</v>
      </c>
      <c r="J910" s="29">
        <v>1</v>
      </c>
      <c r="K910" s="76">
        <f t="shared" si="103"/>
        <v>8</v>
      </c>
    </row>
    <row r="911" spans="3:11" ht="15" hidden="1" customHeight="1">
      <c r="C911" s="26">
        <f t="shared" si="102"/>
        <v>10110</v>
      </c>
      <c r="D911" s="26" t="s">
        <v>115</v>
      </c>
      <c r="E911" s="26">
        <v>16850</v>
      </c>
      <c r="F911" s="26">
        <v>1410</v>
      </c>
      <c r="G911" s="26"/>
      <c r="I911" s="29">
        <v>10</v>
      </c>
      <c r="J911" s="29">
        <v>1</v>
      </c>
      <c r="K911" s="76">
        <f t="shared" si="103"/>
        <v>10</v>
      </c>
    </row>
    <row r="912" spans="3:11" ht="15" hidden="1" customHeight="1">
      <c r="C912" s="26">
        <f t="shared" si="102"/>
        <v>10112</v>
      </c>
      <c r="D912" s="26" t="s">
        <v>116</v>
      </c>
      <c r="E912" s="26">
        <v>18280</v>
      </c>
      <c r="F912" s="26">
        <v>1410</v>
      </c>
      <c r="G912" s="26"/>
      <c r="I912" s="29">
        <v>10</v>
      </c>
      <c r="J912" s="29">
        <v>1</v>
      </c>
      <c r="K912" s="76">
        <f t="shared" si="103"/>
        <v>12</v>
      </c>
    </row>
    <row r="913" spans="3:11" ht="15" hidden="1" customHeight="1">
      <c r="C913" s="26">
        <f t="shared" si="102"/>
        <v>10114</v>
      </c>
      <c r="D913" s="26" t="s">
        <v>117</v>
      </c>
      <c r="E913" s="26">
        <v>19700</v>
      </c>
      <c r="F913" s="26">
        <v>1410</v>
      </c>
      <c r="G913" s="26"/>
      <c r="I913" s="29">
        <v>10</v>
      </c>
      <c r="J913" s="29">
        <v>1</v>
      </c>
      <c r="K913" s="76">
        <f t="shared" si="103"/>
        <v>14</v>
      </c>
    </row>
    <row r="914" spans="3:11" ht="15" hidden="1" customHeight="1">
      <c r="C914" s="26">
        <f t="shared" si="102"/>
        <v>10116</v>
      </c>
      <c r="D914" s="26" t="s">
        <v>118</v>
      </c>
      <c r="E914" s="26">
        <v>21130</v>
      </c>
      <c r="F914" s="26">
        <v>1410</v>
      </c>
      <c r="G914" s="26"/>
      <c r="I914" s="29">
        <v>10</v>
      </c>
      <c r="J914" s="29">
        <v>1</v>
      </c>
      <c r="K914" s="76">
        <f t="shared" si="103"/>
        <v>16</v>
      </c>
    </row>
    <row r="915" spans="3:11" ht="15" hidden="1" customHeight="1">
      <c r="C915" s="26">
        <f t="shared" si="102"/>
        <v>10118</v>
      </c>
      <c r="D915" s="26" t="s">
        <v>119</v>
      </c>
      <c r="E915" s="26">
        <v>22550</v>
      </c>
      <c r="F915" s="26">
        <v>1410</v>
      </c>
      <c r="G915" s="26"/>
      <c r="I915" s="29">
        <v>10</v>
      </c>
      <c r="J915" s="29">
        <v>1</v>
      </c>
      <c r="K915" s="76">
        <f t="shared" si="103"/>
        <v>18</v>
      </c>
    </row>
    <row r="916" spans="3:11" ht="15" hidden="1" customHeight="1">
      <c r="C916" s="26">
        <f t="shared" si="102"/>
        <v>10120</v>
      </c>
      <c r="D916" s="26" t="s">
        <v>120</v>
      </c>
      <c r="E916" s="26">
        <v>23980</v>
      </c>
      <c r="F916" s="26">
        <v>1410</v>
      </c>
      <c r="G916" s="26"/>
      <c r="I916" s="29">
        <v>10</v>
      </c>
      <c r="J916" s="29">
        <v>1</v>
      </c>
      <c r="K916" s="76">
        <f t="shared" si="103"/>
        <v>20</v>
      </c>
    </row>
    <row r="917" spans="3:11" ht="15" hidden="1" customHeight="1">
      <c r="C917" s="26">
        <f t="shared" si="102"/>
        <v>10122</v>
      </c>
      <c r="D917" s="26" t="s">
        <v>121</v>
      </c>
      <c r="E917" s="26">
        <v>25400</v>
      </c>
      <c r="F917" s="26">
        <v>1410</v>
      </c>
      <c r="G917" s="26"/>
      <c r="I917" s="29">
        <v>10</v>
      </c>
      <c r="J917" s="29">
        <v>1</v>
      </c>
      <c r="K917" s="76">
        <f t="shared" si="103"/>
        <v>22</v>
      </c>
    </row>
    <row r="918" spans="3:11" ht="15" hidden="1" customHeight="1">
      <c r="C918" s="26">
        <f t="shared" si="102"/>
        <v>10124</v>
      </c>
      <c r="D918" s="26" t="s">
        <v>122</v>
      </c>
      <c r="E918" s="26">
        <v>26810</v>
      </c>
      <c r="F918" s="26">
        <v>1410</v>
      </c>
      <c r="G918" s="26"/>
      <c r="I918" s="29">
        <v>10</v>
      </c>
      <c r="J918" s="29">
        <v>1</v>
      </c>
      <c r="K918" s="76">
        <f t="shared" si="103"/>
        <v>24</v>
      </c>
    </row>
    <row r="919" spans="3:11" ht="15" hidden="1" customHeight="1">
      <c r="C919" s="26">
        <f t="shared" si="102"/>
        <v>10126</v>
      </c>
      <c r="D919" s="26" t="s">
        <v>123</v>
      </c>
      <c r="E919" s="26">
        <v>28230</v>
      </c>
      <c r="F919" s="26">
        <v>1410</v>
      </c>
      <c r="G919" s="26"/>
      <c r="I919" s="29">
        <v>10</v>
      </c>
      <c r="J919" s="29">
        <v>1</v>
      </c>
      <c r="K919" s="76">
        <f t="shared" si="103"/>
        <v>26</v>
      </c>
    </row>
    <row r="920" spans="3:11" ht="15" hidden="1" customHeight="1">
      <c r="C920" s="26">
        <f t="shared" si="102"/>
        <v>10128</v>
      </c>
      <c r="D920" s="26" t="s">
        <v>124</v>
      </c>
      <c r="E920" s="26">
        <v>29650</v>
      </c>
      <c r="F920" s="26">
        <v>1410</v>
      </c>
      <c r="G920" s="26"/>
      <c r="I920" s="29">
        <v>10</v>
      </c>
      <c r="J920" s="29">
        <v>1</v>
      </c>
      <c r="K920" s="76">
        <f t="shared" si="103"/>
        <v>28</v>
      </c>
    </row>
    <row r="921" spans="3:11" ht="15" hidden="1" customHeight="1">
      <c r="C921" s="26">
        <f t="shared" si="102"/>
        <v>10130</v>
      </c>
      <c r="D921" s="26" t="s">
        <v>125</v>
      </c>
      <c r="E921" s="26">
        <v>31070</v>
      </c>
      <c r="F921" s="26">
        <v>1410</v>
      </c>
      <c r="G921" s="26"/>
      <c r="I921" s="29">
        <v>10</v>
      </c>
      <c r="J921" s="29">
        <v>1</v>
      </c>
      <c r="K921" s="76">
        <f t="shared" si="103"/>
        <v>30</v>
      </c>
    </row>
    <row r="922" spans="3:11" ht="15" hidden="1" customHeight="1">
      <c r="C922" s="26">
        <f t="shared" si="102"/>
        <v>10132</v>
      </c>
      <c r="D922" s="26" t="s">
        <v>126</v>
      </c>
      <c r="E922" s="26">
        <v>32490</v>
      </c>
      <c r="F922" s="26">
        <v>1410</v>
      </c>
      <c r="G922" s="26"/>
      <c r="I922" s="29">
        <v>10</v>
      </c>
      <c r="J922" s="29">
        <v>1</v>
      </c>
      <c r="K922" s="76">
        <f t="shared" si="103"/>
        <v>32</v>
      </c>
    </row>
    <row r="923" spans="3:11" ht="15" hidden="1" customHeight="1">
      <c r="C923" s="26">
        <f t="shared" si="102"/>
        <v>10134</v>
      </c>
      <c r="D923" s="26" t="s">
        <v>127</v>
      </c>
      <c r="E923" s="26">
        <v>33900</v>
      </c>
      <c r="F923" s="26">
        <v>1410</v>
      </c>
      <c r="G923" s="26"/>
      <c r="I923" s="29">
        <v>10</v>
      </c>
      <c r="J923" s="29">
        <v>1</v>
      </c>
      <c r="K923" s="76">
        <f t="shared" si="103"/>
        <v>34</v>
      </c>
    </row>
    <row r="924" spans="3:11" ht="15" hidden="1" customHeight="1">
      <c r="C924" s="26">
        <f t="shared" si="102"/>
        <v>10136</v>
      </c>
      <c r="D924" s="26" t="s">
        <v>128</v>
      </c>
      <c r="E924" s="26">
        <v>35320</v>
      </c>
      <c r="F924" s="26">
        <v>1410</v>
      </c>
      <c r="G924" s="26"/>
      <c r="I924" s="29">
        <v>10</v>
      </c>
      <c r="J924" s="29">
        <v>1</v>
      </c>
      <c r="K924" s="76">
        <f t="shared" si="103"/>
        <v>36</v>
      </c>
    </row>
    <row r="925" spans="3:11" ht="15" hidden="1" customHeight="1">
      <c r="C925" s="26">
        <f t="shared" si="102"/>
        <v>10138</v>
      </c>
      <c r="D925" s="26" t="s">
        <v>129</v>
      </c>
      <c r="E925" s="26">
        <v>36740</v>
      </c>
      <c r="F925" s="26">
        <v>1410</v>
      </c>
      <c r="G925" s="26"/>
      <c r="I925" s="29">
        <v>10</v>
      </c>
      <c r="J925" s="29">
        <v>1</v>
      </c>
      <c r="K925" s="76">
        <f t="shared" si="103"/>
        <v>38</v>
      </c>
    </row>
    <row r="926" spans="3:11" ht="15" hidden="1" customHeight="1">
      <c r="C926" s="26">
        <f t="shared" si="102"/>
        <v>10140</v>
      </c>
      <c r="D926" s="26" t="s">
        <v>130</v>
      </c>
      <c r="E926" s="26">
        <v>38160</v>
      </c>
      <c r="F926" s="26">
        <v>1410</v>
      </c>
      <c r="G926" s="26"/>
      <c r="I926" s="29">
        <v>10</v>
      </c>
      <c r="J926" s="29">
        <v>1</v>
      </c>
      <c r="K926" s="76">
        <f t="shared" si="103"/>
        <v>40</v>
      </c>
    </row>
    <row r="927" spans="3:11" ht="15" hidden="1" customHeight="1">
      <c r="C927" s="26">
        <f t="shared" si="102"/>
        <v>1021</v>
      </c>
      <c r="D927" s="26" t="s">
        <v>131</v>
      </c>
      <c r="E927" s="26">
        <v>12220</v>
      </c>
      <c r="F927" s="26">
        <v>1640</v>
      </c>
      <c r="G927" s="26"/>
      <c r="I927" s="29">
        <v>10</v>
      </c>
      <c r="J927" s="29">
        <v>2</v>
      </c>
      <c r="K927" s="76">
        <v>1</v>
      </c>
    </row>
    <row r="928" spans="3:11" ht="15" hidden="1" customHeight="1">
      <c r="C928" s="26">
        <f t="shared" si="102"/>
        <v>1022</v>
      </c>
      <c r="D928" s="26" t="s">
        <v>111</v>
      </c>
      <c r="E928" s="26">
        <v>13070</v>
      </c>
      <c r="F928" s="26">
        <v>1640</v>
      </c>
      <c r="G928" s="26"/>
      <c r="I928" s="29">
        <v>10</v>
      </c>
      <c r="J928" s="29">
        <v>2</v>
      </c>
      <c r="K928" s="76">
        <v>2</v>
      </c>
    </row>
    <row r="929" spans="3:11" ht="15" hidden="1" customHeight="1">
      <c r="C929" s="26">
        <f t="shared" si="102"/>
        <v>1024</v>
      </c>
      <c r="D929" s="26" t="s">
        <v>112</v>
      </c>
      <c r="E929" s="26">
        <v>14760</v>
      </c>
      <c r="F929" s="26">
        <v>1640</v>
      </c>
      <c r="G929" s="26"/>
      <c r="I929" s="29">
        <v>10</v>
      </c>
      <c r="J929" s="29">
        <v>2</v>
      </c>
      <c r="K929" s="76">
        <f>K928+2</f>
        <v>4</v>
      </c>
    </row>
    <row r="930" spans="3:11" ht="15" hidden="1" customHeight="1">
      <c r="C930" s="26">
        <f t="shared" si="102"/>
        <v>1026</v>
      </c>
      <c r="D930" s="26" t="s">
        <v>113</v>
      </c>
      <c r="E930" s="26">
        <v>16450</v>
      </c>
      <c r="F930" s="26">
        <v>1640</v>
      </c>
      <c r="G930" s="26"/>
      <c r="I930" s="29">
        <v>10</v>
      </c>
      <c r="J930" s="29">
        <v>2</v>
      </c>
      <c r="K930" s="76">
        <f t="shared" ref="K930:K947" si="104">K929+2</f>
        <v>6</v>
      </c>
    </row>
    <row r="931" spans="3:11" ht="15" hidden="1" customHeight="1">
      <c r="C931" s="26">
        <f t="shared" si="102"/>
        <v>1028</v>
      </c>
      <c r="D931" s="26" t="s">
        <v>114</v>
      </c>
      <c r="E931" s="26">
        <v>18140</v>
      </c>
      <c r="F931" s="26">
        <v>1640</v>
      </c>
      <c r="G931" s="26"/>
      <c r="I931" s="29">
        <v>10</v>
      </c>
      <c r="J931" s="29">
        <v>2</v>
      </c>
      <c r="K931" s="76">
        <f t="shared" si="104"/>
        <v>8</v>
      </c>
    </row>
    <row r="932" spans="3:11" ht="15" hidden="1" customHeight="1">
      <c r="C932" s="26">
        <f t="shared" si="102"/>
        <v>10210</v>
      </c>
      <c r="D932" s="26" t="s">
        <v>115</v>
      </c>
      <c r="E932" s="26">
        <v>19830</v>
      </c>
      <c r="F932" s="26">
        <v>1640</v>
      </c>
      <c r="G932" s="26"/>
      <c r="I932" s="29">
        <v>10</v>
      </c>
      <c r="J932" s="29">
        <v>2</v>
      </c>
      <c r="K932" s="76">
        <f t="shared" si="104"/>
        <v>10</v>
      </c>
    </row>
    <row r="933" spans="3:11" ht="15" hidden="1" customHeight="1">
      <c r="C933" s="26">
        <f t="shared" si="102"/>
        <v>10212</v>
      </c>
      <c r="D933" s="26" t="s">
        <v>116</v>
      </c>
      <c r="E933" s="26">
        <v>21520</v>
      </c>
      <c r="F933" s="26">
        <v>1640</v>
      </c>
      <c r="G933" s="26"/>
      <c r="I933" s="29">
        <v>10</v>
      </c>
      <c r="J933" s="29">
        <v>2</v>
      </c>
      <c r="K933" s="76">
        <f t="shared" si="104"/>
        <v>12</v>
      </c>
    </row>
    <row r="934" spans="3:11" ht="15" hidden="1" customHeight="1">
      <c r="C934" s="26">
        <f t="shared" si="102"/>
        <v>10214</v>
      </c>
      <c r="D934" s="26" t="s">
        <v>117</v>
      </c>
      <c r="E934" s="26">
        <v>23210</v>
      </c>
      <c r="F934" s="26">
        <v>1640</v>
      </c>
      <c r="G934" s="26"/>
      <c r="I934" s="29">
        <v>10</v>
      </c>
      <c r="J934" s="29">
        <v>2</v>
      </c>
      <c r="K934" s="76">
        <f t="shared" si="104"/>
        <v>14</v>
      </c>
    </row>
    <row r="935" spans="3:11" ht="15" hidden="1" customHeight="1">
      <c r="C935" s="26">
        <f t="shared" si="102"/>
        <v>10216</v>
      </c>
      <c r="D935" s="26" t="s">
        <v>118</v>
      </c>
      <c r="E935" s="26">
        <v>24900</v>
      </c>
      <c r="F935" s="26">
        <v>1640</v>
      </c>
      <c r="G935" s="26"/>
      <c r="I935" s="29">
        <v>10</v>
      </c>
      <c r="J935" s="29">
        <v>2</v>
      </c>
      <c r="K935" s="76">
        <f t="shared" si="104"/>
        <v>16</v>
      </c>
    </row>
    <row r="936" spans="3:11" ht="15" hidden="1" customHeight="1">
      <c r="C936" s="26">
        <f t="shared" si="102"/>
        <v>10218</v>
      </c>
      <c r="D936" s="26" t="s">
        <v>119</v>
      </c>
      <c r="E936" s="26">
        <v>26590</v>
      </c>
      <c r="F936" s="26">
        <v>1640</v>
      </c>
      <c r="G936" s="26"/>
      <c r="I936" s="29">
        <v>10</v>
      </c>
      <c r="J936" s="29">
        <v>2</v>
      </c>
      <c r="K936" s="76">
        <f t="shared" si="104"/>
        <v>18</v>
      </c>
    </row>
    <row r="937" spans="3:11" ht="15" hidden="1" customHeight="1">
      <c r="C937" s="26">
        <f t="shared" si="102"/>
        <v>10220</v>
      </c>
      <c r="D937" s="26" t="s">
        <v>120</v>
      </c>
      <c r="E937" s="26">
        <v>28270</v>
      </c>
      <c r="F937" s="26">
        <v>1640</v>
      </c>
      <c r="G937" s="26"/>
      <c r="I937" s="29">
        <v>10</v>
      </c>
      <c r="J937" s="29">
        <v>2</v>
      </c>
      <c r="K937" s="76">
        <f t="shared" si="104"/>
        <v>20</v>
      </c>
    </row>
    <row r="938" spans="3:11" ht="15" hidden="1" customHeight="1">
      <c r="C938" s="26">
        <f t="shared" si="102"/>
        <v>10222</v>
      </c>
      <c r="D938" s="26" t="s">
        <v>121</v>
      </c>
      <c r="E938" s="26">
        <v>29930</v>
      </c>
      <c r="F938" s="26">
        <v>1640</v>
      </c>
      <c r="G938" s="26"/>
      <c r="I938" s="29">
        <v>10</v>
      </c>
      <c r="J938" s="29">
        <v>2</v>
      </c>
      <c r="K938" s="76">
        <f t="shared" si="104"/>
        <v>22</v>
      </c>
    </row>
    <row r="939" spans="3:11" ht="15" hidden="1" customHeight="1">
      <c r="C939" s="26">
        <f t="shared" si="102"/>
        <v>10224</v>
      </c>
      <c r="D939" s="26" t="s">
        <v>122</v>
      </c>
      <c r="E939" s="26">
        <v>31590</v>
      </c>
      <c r="F939" s="26">
        <v>1640</v>
      </c>
      <c r="G939" s="26"/>
      <c r="I939" s="29">
        <v>10</v>
      </c>
      <c r="J939" s="29">
        <v>2</v>
      </c>
      <c r="K939" s="76">
        <f t="shared" si="104"/>
        <v>24</v>
      </c>
    </row>
    <row r="940" spans="3:11" ht="15" hidden="1" customHeight="1">
      <c r="C940" s="26">
        <f t="shared" si="102"/>
        <v>10226</v>
      </c>
      <c r="D940" s="26" t="s">
        <v>123</v>
      </c>
      <c r="E940" s="26">
        <v>33250</v>
      </c>
      <c r="F940" s="26">
        <v>1640</v>
      </c>
      <c r="G940" s="26"/>
      <c r="I940" s="29">
        <v>10</v>
      </c>
      <c r="J940" s="29">
        <v>2</v>
      </c>
      <c r="K940" s="76">
        <f t="shared" si="104"/>
        <v>26</v>
      </c>
    </row>
    <row r="941" spans="3:11" ht="15" hidden="1" customHeight="1">
      <c r="C941" s="26">
        <f t="shared" si="102"/>
        <v>10228</v>
      </c>
      <c r="D941" s="26" t="s">
        <v>124</v>
      </c>
      <c r="E941" s="26">
        <v>34910</v>
      </c>
      <c r="F941" s="26">
        <v>1640</v>
      </c>
      <c r="G941" s="26"/>
      <c r="I941" s="29">
        <v>10</v>
      </c>
      <c r="J941" s="29">
        <v>2</v>
      </c>
      <c r="K941" s="76">
        <f t="shared" si="104"/>
        <v>28</v>
      </c>
    </row>
    <row r="942" spans="3:11" ht="15" hidden="1" customHeight="1">
      <c r="C942" s="26">
        <f t="shared" si="102"/>
        <v>10230</v>
      </c>
      <c r="D942" s="26" t="s">
        <v>125</v>
      </c>
      <c r="E942" s="26">
        <v>36570</v>
      </c>
      <c r="F942" s="26">
        <v>1640</v>
      </c>
      <c r="G942" s="26"/>
      <c r="I942" s="29">
        <v>10</v>
      </c>
      <c r="J942" s="29">
        <v>2</v>
      </c>
      <c r="K942" s="76">
        <f t="shared" si="104"/>
        <v>30</v>
      </c>
    </row>
    <row r="943" spans="3:11" ht="15" hidden="1" customHeight="1">
      <c r="C943" s="26">
        <f t="shared" si="102"/>
        <v>10232</v>
      </c>
      <c r="D943" s="26" t="s">
        <v>126</v>
      </c>
      <c r="E943" s="26">
        <v>38230</v>
      </c>
      <c r="F943" s="26">
        <v>1640</v>
      </c>
      <c r="G943" s="26"/>
      <c r="I943" s="29">
        <v>10</v>
      </c>
      <c r="J943" s="29">
        <v>2</v>
      </c>
      <c r="K943" s="76">
        <f t="shared" si="104"/>
        <v>32</v>
      </c>
    </row>
    <row r="944" spans="3:11" ht="15" hidden="1" customHeight="1">
      <c r="C944" s="26">
        <f t="shared" si="102"/>
        <v>10234</v>
      </c>
      <c r="D944" s="26" t="s">
        <v>127</v>
      </c>
      <c r="E944" s="26">
        <v>39890</v>
      </c>
      <c r="F944" s="26">
        <v>1640</v>
      </c>
      <c r="G944" s="26"/>
      <c r="I944" s="29">
        <v>10</v>
      </c>
      <c r="J944" s="29">
        <v>2</v>
      </c>
      <c r="K944" s="76">
        <f t="shared" si="104"/>
        <v>34</v>
      </c>
    </row>
    <row r="945" spans="3:11" ht="15" hidden="1" customHeight="1">
      <c r="C945" s="26">
        <f t="shared" si="102"/>
        <v>10236</v>
      </c>
      <c r="D945" s="26" t="s">
        <v>128</v>
      </c>
      <c r="E945" s="26">
        <v>41540</v>
      </c>
      <c r="F945" s="26">
        <v>1640</v>
      </c>
      <c r="G945" s="26"/>
      <c r="I945" s="29">
        <v>10</v>
      </c>
      <c r="J945" s="29">
        <v>2</v>
      </c>
      <c r="K945" s="76">
        <f t="shared" si="104"/>
        <v>36</v>
      </c>
    </row>
    <row r="946" spans="3:11" ht="15" hidden="1" customHeight="1">
      <c r="C946" s="26">
        <f t="shared" si="102"/>
        <v>10238</v>
      </c>
      <c r="D946" s="26" t="s">
        <v>129</v>
      </c>
      <c r="E946" s="26">
        <v>43200</v>
      </c>
      <c r="F946" s="26">
        <v>1640</v>
      </c>
      <c r="G946" s="26"/>
      <c r="I946" s="29">
        <v>10</v>
      </c>
      <c r="J946" s="29">
        <v>2</v>
      </c>
      <c r="K946" s="76">
        <f t="shared" si="104"/>
        <v>38</v>
      </c>
    </row>
    <row r="947" spans="3:11" ht="15" hidden="1" customHeight="1">
      <c r="C947" s="26">
        <f t="shared" si="102"/>
        <v>10240</v>
      </c>
      <c r="D947" s="26" t="s">
        <v>130</v>
      </c>
      <c r="E947" s="26">
        <v>44860</v>
      </c>
      <c r="F947" s="26">
        <v>1640</v>
      </c>
      <c r="G947" s="26"/>
      <c r="I947" s="29">
        <v>10</v>
      </c>
      <c r="J947" s="29">
        <v>2</v>
      </c>
      <c r="K947" s="76">
        <f t="shared" si="104"/>
        <v>40</v>
      </c>
    </row>
    <row r="948" spans="3:11" ht="15" hidden="1" customHeight="1">
      <c r="C948" s="26">
        <f t="shared" si="102"/>
        <v>1031</v>
      </c>
      <c r="D948" s="26" t="s">
        <v>131</v>
      </c>
      <c r="E948" s="26">
        <v>15890</v>
      </c>
      <c r="F948" s="26">
        <v>2220</v>
      </c>
      <c r="G948" s="26"/>
      <c r="I948" s="29">
        <v>10</v>
      </c>
      <c r="J948" s="29">
        <v>3</v>
      </c>
      <c r="K948" s="76">
        <v>1</v>
      </c>
    </row>
    <row r="949" spans="3:11" ht="15" hidden="1" customHeight="1">
      <c r="C949" s="26">
        <f t="shared" si="102"/>
        <v>1032</v>
      </c>
      <c r="D949" s="26" t="s">
        <v>111</v>
      </c>
      <c r="E949" s="26">
        <v>17060</v>
      </c>
      <c r="F949" s="26">
        <v>2220</v>
      </c>
      <c r="G949" s="26"/>
      <c r="I949" s="29">
        <v>10</v>
      </c>
      <c r="J949" s="29">
        <v>3</v>
      </c>
      <c r="K949" s="76">
        <v>2</v>
      </c>
    </row>
    <row r="950" spans="3:11" ht="15" hidden="1" customHeight="1">
      <c r="C950" s="26">
        <f t="shared" si="102"/>
        <v>1034</v>
      </c>
      <c r="D950" s="26" t="s">
        <v>112</v>
      </c>
      <c r="E950" s="26">
        <v>19390</v>
      </c>
      <c r="F950" s="26">
        <v>2220</v>
      </c>
      <c r="G950" s="26"/>
      <c r="I950" s="29">
        <v>10</v>
      </c>
      <c r="J950" s="29">
        <v>3</v>
      </c>
      <c r="K950" s="76">
        <f>K949+2</f>
        <v>4</v>
      </c>
    </row>
    <row r="951" spans="3:11" ht="15" hidden="1" customHeight="1">
      <c r="C951" s="26">
        <f t="shared" si="102"/>
        <v>1036</v>
      </c>
      <c r="D951" s="26" t="s">
        <v>113</v>
      </c>
      <c r="E951" s="26">
        <v>21730</v>
      </c>
      <c r="F951" s="26">
        <v>2220</v>
      </c>
      <c r="G951" s="26"/>
      <c r="I951" s="29">
        <v>10</v>
      </c>
      <c r="J951" s="29">
        <v>3</v>
      </c>
      <c r="K951" s="76">
        <f t="shared" ref="K951:K968" si="105">K950+2</f>
        <v>6</v>
      </c>
    </row>
    <row r="952" spans="3:11" ht="15" hidden="1" customHeight="1">
      <c r="C952" s="26">
        <f t="shared" si="102"/>
        <v>1038</v>
      </c>
      <c r="D952" s="26" t="s">
        <v>114</v>
      </c>
      <c r="E952" s="26">
        <v>24060</v>
      </c>
      <c r="F952" s="26">
        <v>2220</v>
      </c>
      <c r="G952" s="26"/>
      <c r="I952" s="29">
        <v>10</v>
      </c>
      <c r="J952" s="29">
        <v>3</v>
      </c>
      <c r="K952" s="76">
        <f t="shared" si="105"/>
        <v>8</v>
      </c>
    </row>
    <row r="953" spans="3:11" ht="15" hidden="1" customHeight="1">
      <c r="C953" s="26">
        <f t="shared" si="102"/>
        <v>10310</v>
      </c>
      <c r="D953" s="26" t="s">
        <v>115</v>
      </c>
      <c r="E953" s="26">
        <v>26400</v>
      </c>
      <c r="F953" s="26">
        <v>2220</v>
      </c>
      <c r="G953" s="26"/>
      <c r="I953" s="29">
        <v>10</v>
      </c>
      <c r="J953" s="29">
        <v>3</v>
      </c>
      <c r="K953" s="76">
        <f t="shared" si="105"/>
        <v>10</v>
      </c>
    </row>
    <row r="954" spans="3:11" ht="15" hidden="1" customHeight="1">
      <c r="C954" s="26">
        <f t="shared" si="102"/>
        <v>10312</v>
      </c>
      <c r="D954" s="26" t="s">
        <v>116</v>
      </c>
      <c r="E954" s="26">
        <v>28730</v>
      </c>
      <c r="F954" s="26">
        <v>2220</v>
      </c>
      <c r="G954" s="26"/>
      <c r="I954" s="29">
        <v>10</v>
      </c>
      <c r="J954" s="29">
        <v>3</v>
      </c>
      <c r="K954" s="76">
        <f t="shared" si="105"/>
        <v>12</v>
      </c>
    </row>
    <row r="955" spans="3:11" ht="15" hidden="1" customHeight="1">
      <c r="C955" s="26">
        <f t="shared" si="102"/>
        <v>10314</v>
      </c>
      <c r="D955" s="26" t="s">
        <v>117</v>
      </c>
      <c r="E955" s="26">
        <v>31060</v>
      </c>
      <c r="F955" s="26">
        <v>2220</v>
      </c>
      <c r="G955" s="26"/>
      <c r="I955" s="29">
        <v>10</v>
      </c>
      <c r="J955" s="29">
        <v>3</v>
      </c>
      <c r="K955" s="76">
        <f t="shared" si="105"/>
        <v>14</v>
      </c>
    </row>
    <row r="956" spans="3:11" ht="15" hidden="1" customHeight="1">
      <c r="C956" s="26">
        <f t="shared" si="102"/>
        <v>10316</v>
      </c>
      <c r="D956" s="26" t="s">
        <v>118</v>
      </c>
      <c r="E956" s="26">
        <v>33400</v>
      </c>
      <c r="F956" s="26">
        <v>2220</v>
      </c>
      <c r="G956" s="26"/>
      <c r="I956" s="29">
        <v>10</v>
      </c>
      <c r="J956" s="29">
        <v>3</v>
      </c>
      <c r="K956" s="76">
        <f t="shared" si="105"/>
        <v>16</v>
      </c>
    </row>
    <row r="957" spans="3:11" ht="15" hidden="1" customHeight="1">
      <c r="C957" s="26">
        <f t="shared" si="102"/>
        <v>10318</v>
      </c>
      <c r="D957" s="26" t="s">
        <v>119</v>
      </c>
      <c r="E957" s="26">
        <v>35730</v>
      </c>
      <c r="F957" s="26">
        <v>2220</v>
      </c>
      <c r="G957" s="26"/>
      <c r="I957" s="29">
        <v>10</v>
      </c>
      <c r="J957" s="29">
        <v>3</v>
      </c>
      <c r="K957" s="76">
        <f t="shared" si="105"/>
        <v>18</v>
      </c>
    </row>
    <row r="958" spans="3:11" ht="15" hidden="1" customHeight="1">
      <c r="C958" s="26">
        <f t="shared" si="102"/>
        <v>10320</v>
      </c>
      <c r="D958" s="26" t="s">
        <v>120</v>
      </c>
      <c r="E958" s="26">
        <v>38070</v>
      </c>
      <c r="F958" s="26">
        <v>2220</v>
      </c>
      <c r="G958" s="26"/>
      <c r="I958" s="29">
        <v>10</v>
      </c>
      <c r="J958" s="29">
        <v>3</v>
      </c>
      <c r="K958" s="76">
        <f t="shared" si="105"/>
        <v>20</v>
      </c>
    </row>
    <row r="959" spans="3:11" ht="15" hidden="1" customHeight="1">
      <c r="C959" s="26">
        <f t="shared" si="102"/>
        <v>10322</v>
      </c>
      <c r="D959" s="26" t="s">
        <v>121</v>
      </c>
      <c r="E959" s="26">
        <v>40320</v>
      </c>
      <c r="F959" s="26">
        <v>2220</v>
      </c>
      <c r="G959" s="26"/>
      <c r="I959" s="29">
        <v>10</v>
      </c>
      <c r="J959" s="29">
        <v>3</v>
      </c>
      <c r="K959" s="76">
        <f t="shared" si="105"/>
        <v>22</v>
      </c>
    </row>
    <row r="960" spans="3:11" ht="15" hidden="1" customHeight="1">
      <c r="C960" s="26">
        <f t="shared" si="102"/>
        <v>10324</v>
      </c>
      <c r="D960" s="26" t="s">
        <v>122</v>
      </c>
      <c r="E960" s="26">
        <v>42570</v>
      </c>
      <c r="F960" s="26">
        <v>2220</v>
      </c>
      <c r="G960" s="26"/>
      <c r="I960" s="29">
        <v>10</v>
      </c>
      <c r="J960" s="29">
        <v>3</v>
      </c>
      <c r="K960" s="76">
        <f t="shared" si="105"/>
        <v>24</v>
      </c>
    </row>
    <row r="961" spans="3:11" ht="15" hidden="1" customHeight="1">
      <c r="C961" s="26">
        <f t="shared" si="102"/>
        <v>10326</v>
      </c>
      <c r="D961" s="26" t="s">
        <v>123</v>
      </c>
      <c r="E961" s="26">
        <v>44830</v>
      </c>
      <c r="F961" s="26">
        <v>2220</v>
      </c>
      <c r="G961" s="26"/>
      <c r="I961" s="29">
        <v>10</v>
      </c>
      <c r="J961" s="29">
        <v>3</v>
      </c>
      <c r="K961" s="76">
        <f t="shared" si="105"/>
        <v>26</v>
      </c>
    </row>
    <row r="962" spans="3:11" ht="15" hidden="1" customHeight="1">
      <c r="C962" s="26">
        <f t="shared" si="102"/>
        <v>10328</v>
      </c>
      <c r="D962" s="26" t="s">
        <v>124</v>
      </c>
      <c r="E962" s="26">
        <v>47080</v>
      </c>
      <c r="F962" s="26">
        <v>2220</v>
      </c>
      <c r="G962" s="26"/>
      <c r="I962" s="29">
        <v>10</v>
      </c>
      <c r="J962" s="29">
        <v>3</v>
      </c>
      <c r="K962" s="76">
        <f t="shared" si="105"/>
        <v>28</v>
      </c>
    </row>
    <row r="963" spans="3:11" ht="15" hidden="1" customHeight="1">
      <c r="C963" s="26">
        <f t="shared" si="102"/>
        <v>10330</v>
      </c>
      <c r="D963" s="26" t="s">
        <v>125</v>
      </c>
      <c r="E963" s="26">
        <v>49330</v>
      </c>
      <c r="F963" s="26">
        <v>2220</v>
      </c>
      <c r="G963" s="26"/>
      <c r="I963" s="29">
        <v>10</v>
      </c>
      <c r="J963" s="29">
        <v>3</v>
      </c>
      <c r="K963" s="76">
        <f t="shared" si="105"/>
        <v>30</v>
      </c>
    </row>
    <row r="964" spans="3:11" ht="15" hidden="1" customHeight="1">
      <c r="C964" s="26">
        <f t="shared" si="102"/>
        <v>10332</v>
      </c>
      <c r="D964" s="26" t="s">
        <v>126</v>
      </c>
      <c r="E964" s="26">
        <v>51590</v>
      </c>
      <c r="F964" s="26">
        <v>2220</v>
      </c>
      <c r="G964" s="26"/>
      <c r="I964" s="29">
        <v>10</v>
      </c>
      <c r="J964" s="29">
        <v>3</v>
      </c>
      <c r="K964" s="76">
        <f t="shared" si="105"/>
        <v>32</v>
      </c>
    </row>
    <row r="965" spans="3:11" ht="15" hidden="1" customHeight="1">
      <c r="C965" s="26">
        <f t="shared" si="102"/>
        <v>10334</v>
      </c>
      <c r="D965" s="26" t="s">
        <v>127</v>
      </c>
      <c r="E965" s="26">
        <v>53840</v>
      </c>
      <c r="F965" s="26">
        <v>2220</v>
      </c>
      <c r="G965" s="26"/>
      <c r="I965" s="29">
        <v>10</v>
      </c>
      <c r="J965" s="29">
        <v>3</v>
      </c>
      <c r="K965" s="76">
        <f t="shared" si="105"/>
        <v>34</v>
      </c>
    </row>
    <row r="966" spans="3:11" ht="15" hidden="1" customHeight="1">
      <c r="C966" s="26">
        <f t="shared" si="102"/>
        <v>10336</v>
      </c>
      <c r="D966" s="26" t="s">
        <v>128</v>
      </c>
      <c r="E966" s="26">
        <v>56090</v>
      </c>
      <c r="F966" s="26">
        <v>2220</v>
      </c>
      <c r="G966" s="26"/>
      <c r="I966" s="29">
        <v>10</v>
      </c>
      <c r="J966" s="29">
        <v>3</v>
      </c>
      <c r="K966" s="76">
        <f t="shared" si="105"/>
        <v>36</v>
      </c>
    </row>
    <row r="967" spans="3:11" ht="15" hidden="1" customHeight="1">
      <c r="C967" s="26">
        <f t="shared" si="102"/>
        <v>10338</v>
      </c>
      <c r="D967" s="26" t="s">
        <v>129</v>
      </c>
      <c r="E967" s="26">
        <v>58340</v>
      </c>
      <c r="F967" s="26">
        <v>2220</v>
      </c>
      <c r="G967" s="26"/>
      <c r="I967" s="29">
        <v>10</v>
      </c>
      <c r="J967" s="29">
        <v>3</v>
      </c>
      <c r="K967" s="76">
        <f t="shared" si="105"/>
        <v>38</v>
      </c>
    </row>
    <row r="968" spans="3:11" ht="15" hidden="1" customHeight="1">
      <c r="C968" s="26">
        <f t="shared" si="102"/>
        <v>10340</v>
      </c>
      <c r="D968" s="26" t="s">
        <v>130</v>
      </c>
      <c r="E968" s="26">
        <v>60600</v>
      </c>
      <c r="F968" s="26">
        <v>2220</v>
      </c>
      <c r="G968" s="26"/>
      <c r="I968" s="29">
        <v>10</v>
      </c>
      <c r="J968" s="29">
        <v>3</v>
      </c>
      <c r="K968" s="76">
        <f t="shared" si="105"/>
        <v>40</v>
      </c>
    </row>
    <row r="969" spans="3:11" ht="15" hidden="1" customHeight="1">
      <c r="C969" s="26">
        <f t="shared" si="102"/>
        <v>1041</v>
      </c>
      <c r="D969" s="26" t="s">
        <v>131</v>
      </c>
      <c r="E969" s="26">
        <v>19900</v>
      </c>
      <c r="F969" s="26">
        <v>2890</v>
      </c>
      <c r="G969" s="26"/>
      <c r="I969" s="29">
        <v>10</v>
      </c>
      <c r="J969" s="29">
        <v>4</v>
      </c>
      <c r="K969" s="76">
        <v>1</v>
      </c>
    </row>
    <row r="970" spans="3:11" ht="15" hidden="1" customHeight="1">
      <c r="C970" s="26">
        <f t="shared" si="102"/>
        <v>1042</v>
      </c>
      <c r="D970" s="26" t="s">
        <v>111</v>
      </c>
      <c r="E970" s="26">
        <v>21430</v>
      </c>
      <c r="F970" s="26">
        <v>2890</v>
      </c>
      <c r="G970" s="26"/>
      <c r="I970" s="29">
        <v>10</v>
      </c>
      <c r="J970" s="29">
        <v>4</v>
      </c>
      <c r="K970" s="76">
        <v>2</v>
      </c>
    </row>
    <row r="971" spans="3:11" ht="15" hidden="1" customHeight="1">
      <c r="C971" s="26">
        <f t="shared" ref="C971:C989" si="106">VALUE(CONCATENATE(I971,J971,K971))</f>
        <v>1044</v>
      </c>
      <c r="D971" s="26" t="s">
        <v>112</v>
      </c>
      <c r="E971" s="26">
        <v>24500</v>
      </c>
      <c r="F971" s="26">
        <v>2890</v>
      </c>
      <c r="G971" s="26"/>
      <c r="I971" s="29">
        <v>10</v>
      </c>
      <c r="J971" s="29">
        <v>4</v>
      </c>
      <c r="K971" s="76">
        <f>K970+2</f>
        <v>4</v>
      </c>
    </row>
    <row r="972" spans="3:11" ht="15" hidden="1" customHeight="1">
      <c r="C972" s="26">
        <f t="shared" si="106"/>
        <v>1046</v>
      </c>
      <c r="D972" s="26" t="s">
        <v>113</v>
      </c>
      <c r="E972" s="26">
        <v>27560</v>
      </c>
      <c r="F972" s="26">
        <v>2890</v>
      </c>
      <c r="G972" s="26"/>
      <c r="I972" s="29">
        <v>10</v>
      </c>
      <c r="J972" s="29">
        <v>4</v>
      </c>
      <c r="K972" s="76">
        <f t="shared" ref="K972:K989" si="107">K971+2</f>
        <v>6</v>
      </c>
    </row>
    <row r="973" spans="3:11" ht="15" hidden="1" customHeight="1">
      <c r="C973" s="26">
        <f t="shared" si="106"/>
        <v>1048</v>
      </c>
      <c r="D973" s="26" t="s">
        <v>114</v>
      </c>
      <c r="E973" s="26">
        <v>30620</v>
      </c>
      <c r="F973" s="26">
        <v>2890</v>
      </c>
      <c r="G973" s="26"/>
      <c r="I973" s="29">
        <v>10</v>
      </c>
      <c r="J973" s="29">
        <v>4</v>
      </c>
      <c r="K973" s="76">
        <f t="shared" si="107"/>
        <v>8</v>
      </c>
    </row>
    <row r="974" spans="3:11" ht="15" hidden="1" customHeight="1">
      <c r="C974" s="26">
        <f t="shared" si="106"/>
        <v>10410</v>
      </c>
      <c r="D974" s="26" t="s">
        <v>115</v>
      </c>
      <c r="E974" s="26">
        <v>33680</v>
      </c>
      <c r="F974" s="26">
        <v>2890</v>
      </c>
      <c r="G974" s="26"/>
      <c r="I974" s="29">
        <v>10</v>
      </c>
      <c r="J974" s="29">
        <v>4</v>
      </c>
      <c r="K974" s="76">
        <f t="shared" si="107"/>
        <v>10</v>
      </c>
    </row>
    <row r="975" spans="3:11" ht="15" hidden="1" customHeight="1">
      <c r="C975" s="26">
        <f t="shared" si="106"/>
        <v>10412</v>
      </c>
      <c r="D975" s="26" t="s">
        <v>116</v>
      </c>
      <c r="E975" s="26">
        <v>36740</v>
      </c>
      <c r="F975" s="26">
        <v>2890</v>
      </c>
      <c r="G975" s="26"/>
      <c r="I975" s="29">
        <v>10</v>
      </c>
      <c r="J975" s="29">
        <v>4</v>
      </c>
      <c r="K975" s="76">
        <f t="shared" si="107"/>
        <v>12</v>
      </c>
    </row>
    <row r="976" spans="3:11" ht="15" hidden="1" customHeight="1">
      <c r="C976" s="26">
        <f t="shared" si="106"/>
        <v>10414</v>
      </c>
      <c r="D976" s="26" t="s">
        <v>117</v>
      </c>
      <c r="E976" s="26">
        <v>39800</v>
      </c>
      <c r="F976" s="26">
        <v>2890</v>
      </c>
      <c r="G976" s="26"/>
      <c r="I976" s="29">
        <v>10</v>
      </c>
      <c r="J976" s="29">
        <v>4</v>
      </c>
      <c r="K976" s="76">
        <f t="shared" si="107"/>
        <v>14</v>
      </c>
    </row>
    <row r="977" spans="3:11" ht="15" hidden="1" customHeight="1">
      <c r="C977" s="26">
        <f t="shared" si="106"/>
        <v>10416</v>
      </c>
      <c r="D977" s="26" t="s">
        <v>118</v>
      </c>
      <c r="E977" s="26">
        <v>42860</v>
      </c>
      <c r="F977" s="26">
        <v>2890</v>
      </c>
      <c r="G977" s="26"/>
      <c r="I977" s="29">
        <v>10</v>
      </c>
      <c r="J977" s="29">
        <v>4</v>
      </c>
      <c r="K977" s="76">
        <f t="shared" si="107"/>
        <v>16</v>
      </c>
    </row>
    <row r="978" spans="3:11" ht="15" hidden="1" customHeight="1">
      <c r="C978" s="26">
        <f t="shared" si="106"/>
        <v>10418</v>
      </c>
      <c r="D978" s="26" t="s">
        <v>119</v>
      </c>
      <c r="E978" s="26">
        <v>45920</v>
      </c>
      <c r="F978" s="26">
        <v>2890</v>
      </c>
      <c r="G978" s="26"/>
      <c r="I978" s="29">
        <v>10</v>
      </c>
      <c r="J978" s="29">
        <v>4</v>
      </c>
      <c r="K978" s="76">
        <f t="shared" si="107"/>
        <v>18</v>
      </c>
    </row>
    <row r="979" spans="3:11" ht="15" hidden="1" customHeight="1">
      <c r="C979" s="26">
        <f t="shared" si="106"/>
        <v>10420</v>
      </c>
      <c r="D979" s="26" t="s">
        <v>120</v>
      </c>
      <c r="E979" s="26">
        <v>48980</v>
      </c>
      <c r="F979" s="26">
        <v>2890</v>
      </c>
      <c r="G979" s="26"/>
      <c r="I979" s="29">
        <v>10</v>
      </c>
      <c r="J979" s="29">
        <v>4</v>
      </c>
      <c r="K979" s="76">
        <f t="shared" si="107"/>
        <v>20</v>
      </c>
    </row>
    <row r="980" spans="3:11" ht="15" hidden="1" customHeight="1">
      <c r="C980" s="26">
        <f t="shared" si="106"/>
        <v>10422</v>
      </c>
      <c r="D980" s="26" t="s">
        <v>121</v>
      </c>
      <c r="E980" s="26">
        <v>51930</v>
      </c>
      <c r="F980" s="26">
        <v>2890</v>
      </c>
      <c r="G980" s="26"/>
      <c r="I980" s="29">
        <v>10</v>
      </c>
      <c r="J980" s="29">
        <v>4</v>
      </c>
      <c r="K980" s="76">
        <f t="shared" si="107"/>
        <v>22</v>
      </c>
    </row>
    <row r="981" spans="3:11" ht="15" hidden="1" customHeight="1">
      <c r="C981" s="26">
        <f t="shared" si="106"/>
        <v>10424</v>
      </c>
      <c r="D981" s="26" t="s">
        <v>122</v>
      </c>
      <c r="E981" s="26">
        <v>54870</v>
      </c>
      <c r="F981" s="26">
        <v>2890</v>
      </c>
      <c r="G981" s="26"/>
      <c r="I981" s="29">
        <v>10</v>
      </c>
      <c r="J981" s="29">
        <v>4</v>
      </c>
      <c r="K981" s="76">
        <f t="shared" si="107"/>
        <v>24</v>
      </c>
    </row>
    <row r="982" spans="3:11" ht="15" hidden="1" customHeight="1">
      <c r="C982" s="26">
        <f t="shared" si="106"/>
        <v>10426</v>
      </c>
      <c r="D982" s="26" t="s">
        <v>123</v>
      </c>
      <c r="E982" s="26">
        <v>57820</v>
      </c>
      <c r="F982" s="26">
        <v>2890</v>
      </c>
      <c r="G982" s="26"/>
      <c r="I982" s="29">
        <v>10</v>
      </c>
      <c r="J982" s="29">
        <v>4</v>
      </c>
      <c r="K982" s="76">
        <f t="shared" si="107"/>
        <v>26</v>
      </c>
    </row>
    <row r="983" spans="3:11" ht="15" hidden="1" customHeight="1">
      <c r="C983" s="26">
        <f t="shared" si="106"/>
        <v>10428</v>
      </c>
      <c r="D983" s="26" t="s">
        <v>124</v>
      </c>
      <c r="E983" s="26">
        <v>60770</v>
      </c>
      <c r="F983" s="26">
        <v>2890</v>
      </c>
      <c r="G983" s="26"/>
      <c r="I983" s="29">
        <v>10</v>
      </c>
      <c r="J983" s="29">
        <v>4</v>
      </c>
      <c r="K983" s="76">
        <f t="shared" si="107"/>
        <v>28</v>
      </c>
    </row>
    <row r="984" spans="3:11" ht="15" hidden="1" customHeight="1">
      <c r="C984" s="26">
        <f t="shared" si="106"/>
        <v>10430</v>
      </c>
      <c r="D984" s="26" t="s">
        <v>125</v>
      </c>
      <c r="E984" s="26">
        <v>63710</v>
      </c>
      <c r="F984" s="26">
        <v>2890</v>
      </c>
      <c r="G984" s="26"/>
      <c r="I984" s="29">
        <v>10</v>
      </c>
      <c r="J984" s="29">
        <v>4</v>
      </c>
      <c r="K984" s="76">
        <f t="shared" si="107"/>
        <v>30</v>
      </c>
    </row>
    <row r="985" spans="3:11" ht="15" hidden="1" customHeight="1">
      <c r="C985" s="26">
        <f t="shared" si="106"/>
        <v>10432</v>
      </c>
      <c r="D985" s="26" t="s">
        <v>126</v>
      </c>
      <c r="E985" s="26">
        <v>66660</v>
      </c>
      <c r="F985" s="26">
        <v>2890</v>
      </c>
      <c r="G985" s="26"/>
      <c r="I985" s="29">
        <v>10</v>
      </c>
      <c r="J985" s="29">
        <v>4</v>
      </c>
      <c r="K985" s="76">
        <f t="shared" si="107"/>
        <v>32</v>
      </c>
    </row>
    <row r="986" spans="3:11" ht="15" hidden="1" customHeight="1">
      <c r="C986" s="26">
        <f t="shared" si="106"/>
        <v>10434</v>
      </c>
      <c r="D986" s="26" t="s">
        <v>127</v>
      </c>
      <c r="E986" s="26">
        <v>69600</v>
      </c>
      <c r="F986" s="26">
        <v>2890</v>
      </c>
      <c r="G986" s="26"/>
      <c r="I986" s="29">
        <v>10</v>
      </c>
      <c r="J986" s="29">
        <v>4</v>
      </c>
      <c r="K986" s="76">
        <f t="shared" si="107"/>
        <v>34</v>
      </c>
    </row>
    <row r="987" spans="3:11" ht="15" hidden="1" customHeight="1">
      <c r="C987" s="26">
        <f t="shared" si="106"/>
        <v>10436</v>
      </c>
      <c r="D987" s="26" t="s">
        <v>128</v>
      </c>
      <c r="E987" s="26">
        <v>72550</v>
      </c>
      <c r="F987" s="26">
        <v>2890</v>
      </c>
      <c r="G987" s="26"/>
      <c r="I987" s="29">
        <v>10</v>
      </c>
      <c r="J987" s="29">
        <v>4</v>
      </c>
      <c r="K987" s="76">
        <f t="shared" si="107"/>
        <v>36</v>
      </c>
    </row>
    <row r="988" spans="3:11" ht="15" hidden="1" customHeight="1">
      <c r="C988" s="26">
        <f t="shared" si="106"/>
        <v>10438</v>
      </c>
      <c r="D988" s="26" t="s">
        <v>129</v>
      </c>
      <c r="E988" s="26">
        <v>75490</v>
      </c>
      <c r="F988" s="26">
        <v>2890</v>
      </c>
      <c r="G988" s="26"/>
      <c r="I988" s="29">
        <v>10</v>
      </c>
      <c r="J988" s="29">
        <v>4</v>
      </c>
      <c r="K988" s="76">
        <f t="shared" si="107"/>
        <v>38</v>
      </c>
    </row>
    <row r="989" spans="3:11" ht="15" hidden="1" customHeight="1">
      <c r="C989" s="26">
        <f t="shared" si="106"/>
        <v>10440</v>
      </c>
      <c r="D989" s="26" t="s">
        <v>130</v>
      </c>
      <c r="E989" s="26">
        <v>78440</v>
      </c>
      <c r="F989" s="26">
        <v>2890</v>
      </c>
      <c r="G989" s="26"/>
      <c r="I989" s="29">
        <v>10</v>
      </c>
      <c r="J989" s="29">
        <v>4</v>
      </c>
      <c r="K989" s="76">
        <f t="shared" si="107"/>
        <v>40</v>
      </c>
    </row>
    <row r="990" spans="3:11" ht="15" hidden="1" customHeight="1">
      <c r="C990" s="71"/>
      <c r="D990" s="74"/>
      <c r="E990" s="77"/>
      <c r="F990" s="78"/>
      <c r="G990" s="74"/>
      <c r="K990" s="72"/>
    </row>
    <row r="991" spans="3:11" ht="15" hidden="1" customHeight="1">
      <c r="C991" s="71" t="s">
        <v>132</v>
      </c>
      <c r="D991" s="74"/>
      <c r="E991" s="79"/>
      <c r="F991" s="78"/>
      <c r="G991" s="74"/>
      <c r="I991" s="29" t="s">
        <v>108</v>
      </c>
      <c r="J991" s="29" t="s">
        <v>109</v>
      </c>
      <c r="K991" s="72" t="s">
        <v>133</v>
      </c>
    </row>
    <row r="992" spans="3:11" ht="15" hidden="1" customHeight="1">
      <c r="C992" s="71">
        <f>VALUE(CONCATENATE(I992,J992,K992))</f>
        <v>118</v>
      </c>
      <c r="D992" s="75">
        <v>31100</v>
      </c>
      <c r="E992" s="74">
        <v>280</v>
      </c>
      <c r="F992" s="75">
        <v>2850</v>
      </c>
      <c r="G992" s="26"/>
      <c r="H992" s="29"/>
      <c r="I992" s="7">
        <v>1</v>
      </c>
      <c r="J992" s="7">
        <v>1</v>
      </c>
      <c r="K992" s="71">
        <v>8</v>
      </c>
    </row>
    <row r="993" spans="3:11" ht="15" hidden="1" customHeight="1">
      <c r="C993" s="71">
        <f t="shared" ref="C993:C1056" si="108">VALUE(CONCATENATE(I993,J993,K993))</f>
        <v>218</v>
      </c>
      <c r="D993" s="75">
        <v>29970</v>
      </c>
      <c r="E993" s="74">
        <v>280</v>
      </c>
      <c r="F993" s="75">
        <v>2720</v>
      </c>
      <c r="G993" s="26"/>
      <c r="H993" s="29"/>
      <c r="I993" s="7">
        <v>2</v>
      </c>
      <c r="J993" s="7">
        <v>1</v>
      </c>
      <c r="K993" s="71">
        <v>8</v>
      </c>
    </row>
    <row r="994" spans="3:11" ht="15" hidden="1" customHeight="1">
      <c r="C994" s="71">
        <f t="shared" si="108"/>
        <v>318</v>
      </c>
      <c r="D994" s="75">
        <v>39060</v>
      </c>
      <c r="E994" s="74">
        <v>280</v>
      </c>
      <c r="F994" s="75">
        <v>3820</v>
      </c>
      <c r="G994" s="26"/>
      <c r="H994" s="29"/>
      <c r="I994" s="7">
        <v>3</v>
      </c>
      <c r="J994" s="7">
        <v>1</v>
      </c>
      <c r="K994" s="71">
        <v>8</v>
      </c>
    </row>
    <row r="995" spans="3:11" ht="15" hidden="1" customHeight="1">
      <c r="C995" s="71">
        <f t="shared" si="108"/>
        <v>418</v>
      </c>
      <c r="D995" s="75">
        <v>31280</v>
      </c>
      <c r="E995" s="74">
        <v>280</v>
      </c>
      <c r="F995" s="75">
        <v>2880</v>
      </c>
      <c r="G995" s="26"/>
      <c r="H995" s="29"/>
      <c r="I995" s="7">
        <v>4</v>
      </c>
      <c r="J995" s="7">
        <v>1</v>
      </c>
      <c r="K995" s="71">
        <v>8</v>
      </c>
    </row>
    <row r="996" spans="3:11" ht="15" hidden="1" customHeight="1">
      <c r="C996" s="71">
        <f t="shared" si="108"/>
        <v>518</v>
      </c>
      <c r="D996" s="75">
        <v>35710</v>
      </c>
      <c r="E996" s="74">
        <v>280</v>
      </c>
      <c r="F996" s="75">
        <v>3430</v>
      </c>
      <c r="G996" s="26"/>
      <c r="H996" s="29"/>
      <c r="I996" s="7">
        <v>5</v>
      </c>
      <c r="J996" s="7">
        <v>1</v>
      </c>
      <c r="K996" s="71">
        <v>8</v>
      </c>
    </row>
    <row r="997" spans="3:11" ht="15" hidden="1" customHeight="1">
      <c r="C997" s="71">
        <f t="shared" si="108"/>
        <v>618</v>
      </c>
      <c r="D997" s="75">
        <v>35580</v>
      </c>
      <c r="E997" s="74">
        <v>280</v>
      </c>
      <c r="F997" s="75">
        <v>3400</v>
      </c>
      <c r="G997" s="26"/>
      <c r="H997" s="29"/>
      <c r="I997" s="7">
        <v>6</v>
      </c>
      <c r="J997" s="7">
        <v>1</v>
      </c>
      <c r="K997" s="71">
        <v>8</v>
      </c>
    </row>
    <row r="998" spans="3:11" ht="15" hidden="1" customHeight="1">
      <c r="C998" s="71">
        <f t="shared" si="108"/>
        <v>718</v>
      </c>
      <c r="D998" s="75">
        <v>32420</v>
      </c>
      <c r="E998" s="74">
        <v>280</v>
      </c>
      <c r="F998" s="75">
        <v>3020</v>
      </c>
      <c r="G998" s="26"/>
      <c r="H998" s="29"/>
      <c r="I998" s="7">
        <v>7</v>
      </c>
      <c r="J998" s="7">
        <v>1</v>
      </c>
      <c r="K998" s="71">
        <v>8</v>
      </c>
    </row>
    <row r="999" spans="3:11" ht="15" hidden="1" customHeight="1">
      <c r="C999" s="71">
        <f t="shared" si="108"/>
        <v>818</v>
      </c>
      <c r="D999" s="75">
        <v>30700</v>
      </c>
      <c r="E999" s="74">
        <v>280</v>
      </c>
      <c r="F999" s="75">
        <v>2810</v>
      </c>
      <c r="G999" s="26"/>
      <c r="H999" s="29"/>
      <c r="I999" s="7">
        <v>8</v>
      </c>
      <c r="J999" s="7">
        <v>1</v>
      </c>
      <c r="K999" s="71">
        <v>8</v>
      </c>
    </row>
    <row r="1000" spans="3:11" ht="15" hidden="1" customHeight="1">
      <c r="C1000" s="71">
        <f t="shared" si="108"/>
        <v>918</v>
      </c>
      <c r="D1000" s="75">
        <v>30890</v>
      </c>
      <c r="E1000" s="74">
        <v>280</v>
      </c>
      <c r="F1000" s="75">
        <v>2840</v>
      </c>
      <c r="G1000" s="26"/>
      <c r="H1000" s="29"/>
      <c r="I1000" s="7">
        <v>9</v>
      </c>
      <c r="J1000" s="7">
        <v>1</v>
      </c>
      <c r="K1000" s="71">
        <v>8</v>
      </c>
    </row>
    <row r="1001" spans="3:11" ht="15" hidden="1" customHeight="1">
      <c r="C1001" s="71">
        <f t="shared" si="108"/>
        <v>1018</v>
      </c>
      <c r="D1001" s="75">
        <v>28010</v>
      </c>
      <c r="E1001" s="74">
        <v>280</v>
      </c>
      <c r="F1001" s="75">
        <v>2490</v>
      </c>
      <c r="G1001" s="26"/>
      <c r="H1001" s="29"/>
      <c r="I1001" s="7">
        <v>10</v>
      </c>
      <c r="J1001" s="7">
        <v>1</v>
      </c>
      <c r="K1001" s="71">
        <v>8</v>
      </c>
    </row>
    <row r="1002" spans="3:11" ht="15" hidden="1" customHeight="1">
      <c r="C1002" s="71">
        <f t="shared" si="108"/>
        <v>114</v>
      </c>
      <c r="D1002" s="75">
        <v>18660</v>
      </c>
      <c r="E1002" s="74">
        <v>280</v>
      </c>
      <c r="F1002" s="75">
        <v>2850</v>
      </c>
      <c r="G1002" s="26"/>
      <c r="H1002" s="29"/>
      <c r="I1002" s="7">
        <v>1</v>
      </c>
      <c r="J1002" s="7">
        <v>1</v>
      </c>
      <c r="K1002" s="71">
        <v>4</v>
      </c>
    </row>
    <row r="1003" spans="3:11" ht="15" hidden="1" customHeight="1">
      <c r="C1003" s="71">
        <f t="shared" si="108"/>
        <v>214</v>
      </c>
      <c r="D1003" s="75">
        <v>17980</v>
      </c>
      <c r="E1003" s="74">
        <v>280</v>
      </c>
      <c r="F1003" s="75">
        <v>2720</v>
      </c>
      <c r="G1003" s="26"/>
      <c r="H1003" s="29"/>
      <c r="I1003" s="7">
        <v>2</v>
      </c>
      <c r="J1003" s="7">
        <v>1</v>
      </c>
      <c r="K1003" s="71">
        <v>4</v>
      </c>
    </row>
    <row r="1004" spans="3:11" ht="15" hidden="1" customHeight="1">
      <c r="C1004" s="71">
        <f t="shared" si="108"/>
        <v>314</v>
      </c>
      <c r="D1004" s="75">
        <v>23440</v>
      </c>
      <c r="E1004" s="74">
        <v>280</v>
      </c>
      <c r="F1004" s="75">
        <v>3820</v>
      </c>
      <c r="G1004" s="26"/>
      <c r="H1004" s="29"/>
      <c r="I1004" s="7">
        <v>3</v>
      </c>
      <c r="J1004" s="7">
        <v>1</v>
      </c>
      <c r="K1004" s="71">
        <v>4</v>
      </c>
    </row>
    <row r="1005" spans="3:11" ht="15" hidden="1" customHeight="1">
      <c r="C1005" s="71">
        <f t="shared" si="108"/>
        <v>414</v>
      </c>
      <c r="D1005" s="75">
        <v>18770</v>
      </c>
      <c r="E1005" s="74">
        <v>280</v>
      </c>
      <c r="F1005" s="75">
        <v>2880</v>
      </c>
      <c r="G1005" s="26"/>
      <c r="H1005" s="29"/>
      <c r="I1005" s="7">
        <v>4</v>
      </c>
      <c r="J1005" s="7">
        <v>1</v>
      </c>
      <c r="K1005" s="71">
        <v>4</v>
      </c>
    </row>
    <row r="1006" spans="3:11" ht="15" hidden="1" customHeight="1">
      <c r="C1006" s="71">
        <f t="shared" si="108"/>
        <v>514</v>
      </c>
      <c r="D1006" s="75">
        <v>21430</v>
      </c>
      <c r="E1006" s="74">
        <v>280</v>
      </c>
      <c r="F1006" s="75">
        <v>3430</v>
      </c>
      <c r="G1006" s="26"/>
      <c r="H1006" s="29"/>
      <c r="I1006" s="7">
        <v>5</v>
      </c>
      <c r="J1006" s="7">
        <v>1</v>
      </c>
      <c r="K1006" s="71">
        <v>4</v>
      </c>
    </row>
    <row r="1007" spans="3:11" ht="15" hidden="1" customHeight="1">
      <c r="C1007" s="71">
        <f t="shared" si="108"/>
        <v>614</v>
      </c>
      <c r="D1007" s="75">
        <v>21350</v>
      </c>
      <c r="E1007" s="74">
        <v>280</v>
      </c>
      <c r="F1007" s="75">
        <v>3400</v>
      </c>
      <c r="G1007" s="26"/>
      <c r="H1007" s="29"/>
      <c r="I1007" s="7">
        <v>6</v>
      </c>
      <c r="J1007" s="7">
        <v>1</v>
      </c>
      <c r="K1007" s="71">
        <v>4</v>
      </c>
    </row>
    <row r="1008" spans="3:11" ht="15" hidden="1" customHeight="1">
      <c r="C1008" s="71">
        <f t="shared" si="108"/>
        <v>714</v>
      </c>
      <c r="D1008" s="75">
        <v>19450</v>
      </c>
      <c r="E1008" s="74">
        <v>280</v>
      </c>
      <c r="F1008" s="75">
        <v>3020</v>
      </c>
      <c r="G1008" s="26"/>
      <c r="H1008" s="29"/>
      <c r="I1008" s="7">
        <v>7</v>
      </c>
      <c r="J1008" s="7">
        <v>1</v>
      </c>
      <c r="K1008" s="71">
        <v>4</v>
      </c>
    </row>
    <row r="1009" spans="3:11" ht="15" hidden="1" customHeight="1">
      <c r="C1009" s="71">
        <f t="shared" si="108"/>
        <v>814</v>
      </c>
      <c r="D1009" s="75">
        <v>18420</v>
      </c>
      <c r="E1009" s="74">
        <v>280</v>
      </c>
      <c r="F1009" s="75">
        <v>2810</v>
      </c>
      <c r="G1009" s="26"/>
      <c r="H1009" s="29"/>
      <c r="I1009" s="7">
        <v>8</v>
      </c>
      <c r="J1009" s="7">
        <v>1</v>
      </c>
      <c r="K1009" s="71">
        <v>4</v>
      </c>
    </row>
    <row r="1010" spans="3:11" ht="15" hidden="1" customHeight="1">
      <c r="C1010" s="71">
        <f t="shared" si="108"/>
        <v>914</v>
      </c>
      <c r="D1010" s="75">
        <v>18530</v>
      </c>
      <c r="E1010" s="74">
        <v>280</v>
      </c>
      <c r="F1010" s="75">
        <v>2840</v>
      </c>
      <c r="G1010" s="26"/>
      <c r="H1010" s="29"/>
      <c r="I1010" s="7">
        <v>9</v>
      </c>
      <c r="J1010" s="7">
        <v>1</v>
      </c>
      <c r="K1010" s="71">
        <v>4</v>
      </c>
    </row>
    <row r="1011" spans="3:11" ht="15" hidden="1" customHeight="1">
      <c r="C1011" s="71">
        <f t="shared" si="108"/>
        <v>1014</v>
      </c>
      <c r="D1011" s="75">
        <v>16800</v>
      </c>
      <c r="E1011" s="74">
        <v>280</v>
      </c>
      <c r="F1011" s="75">
        <v>2490</v>
      </c>
      <c r="G1011" s="26"/>
      <c r="H1011" s="29"/>
      <c r="I1011" s="7">
        <v>10</v>
      </c>
      <c r="J1011" s="7">
        <v>1</v>
      </c>
      <c r="K1011" s="71">
        <v>4</v>
      </c>
    </row>
    <row r="1012" spans="3:11" ht="15" hidden="1" customHeight="1">
      <c r="C1012" s="71">
        <f t="shared" si="108"/>
        <v>128</v>
      </c>
      <c r="D1012" s="75">
        <v>37260</v>
      </c>
      <c r="E1012" s="74">
        <v>340</v>
      </c>
      <c r="F1012" s="75">
        <v>2990</v>
      </c>
      <c r="G1012" s="26"/>
      <c r="I1012" s="7">
        <v>1</v>
      </c>
      <c r="J1012" s="7">
        <v>2</v>
      </c>
      <c r="K1012" s="71">
        <v>8</v>
      </c>
    </row>
    <row r="1013" spans="3:11" ht="15" hidden="1" customHeight="1">
      <c r="C1013" s="71">
        <f t="shared" si="108"/>
        <v>228</v>
      </c>
      <c r="D1013" s="75">
        <v>36050</v>
      </c>
      <c r="E1013" s="74">
        <v>340</v>
      </c>
      <c r="F1013" s="75">
        <v>2850</v>
      </c>
      <c r="G1013" s="26"/>
      <c r="I1013" s="7">
        <v>2</v>
      </c>
      <c r="J1013" s="7">
        <v>2</v>
      </c>
      <c r="K1013" s="71">
        <v>8</v>
      </c>
    </row>
    <row r="1014" spans="3:11" ht="15" hidden="1" customHeight="1">
      <c r="C1014" s="71">
        <f t="shared" si="108"/>
        <v>328</v>
      </c>
      <c r="D1014" s="75">
        <v>45790</v>
      </c>
      <c r="E1014" s="74">
        <v>340</v>
      </c>
      <c r="F1014" s="75">
        <v>4000</v>
      </c>
      <c r="G1014" s="26"/>
      <c r="I1014" s="7">
        <v>3</v>
      </c>
      <c r="J1014" s="7">
        <v>2</v>
      </c>
      <c r="K1014" s="71">
        <v>8</v>
      </c>
    </row>
    <row r="1015" spans="3:11" ht="15" hidden="1" customHeight="1">
      <c r="C1015" s="71">
        <f t="shared" si="108"/>
        <v>428</v>
      </c>
      <c r="D1015" s="75">
        <v>37440</v>
      </c>
      <c r="E1015" s="74">
        <v>340</v>
      </c>
      <c r="F1015" s="75">
        <v>3020</v>
      </c>
      <c r="G1015" s="26"/>
      <c r="I1015" s="7">
        <v>4</v>
      </c>
      <c r="J1015" s="7">
        <v>2</v>
      </c>
      <c r="K1015" s="71">
        <v>8</v>
      </c>
    </row>
    <row r="1016" spans="3:11" ht="15" hidden="1" customHeight="1">
      <c r="C1016" s="71">
        <f t="shared" si="108"/>
        <v>528</v>
      </c>
      <c r="D1016" s="75">
        <v>42130</v>
      </c>
      <c r="E1016" s="74">
        <v>340</v>
      </c>
      <c r="F1016" s="75">
        <v>3590</v>
      </c>
      <c r="G1016" s="26"/>
      <c r="I1016" s="7">
        <v>5</v>
      </c>
      <c r="J1016" s="7">
        <v>2</v>
      </c>
      <c r="K1016" s="71">
        <v>8</v>
      </c>
    </row>
    <row r="1017" spans="3:11" ht="15" hidden="1" customHeight="1">
      <c r="C1017" s="71">
        <f t="shared" si="108"/>
        <v>628</v>
      </c>
      <c r="D1017" s="75">
        <v>42040</v>
      </c>
      <c r="E1017" s="74">
        <v>340</v>
      </c>
      <c r="F1017" s="75">
        <v>3560</v>
      </c>
      <c r="G1017" s="26"/>
      <c r="I1017" s="7">
        <v>6</v>
      </c>
      <c r="J1017" s="7">
        <v>2</v>
      </c>
      <c r="K1017" s="71">
        <v>8</v>
      </c>
    </row>
    <row r="1018" spans="3:11" ht="15" hidden="1" customHeight="1">
      <c r="C1018" s="71">
        <f t="shared" si="108"/>
        <v>728</v>
      </c>
      <c r="D1018" s="75">
        <v>38640</v>
      </c>
      <c r="E1018" s="74">
        <v>340</v>
      </c>
      <c r="F1018" s="75">
        <v>3160</v>
      </c>
      <c r="G1018" s="26"/>
      <c r="H1018" s="29"/>
      <c r="I1018" s="7">
        <v>7</v>
      </c>
      <c r="J1018" s="7">
        <v>2</v>
      </c>
      <c r="K1018" s="71">
        <v>8</v>
      </c>
    </row>
    <row r="1019" spans="3:11" ht="15" hidden="1" customHeight="1">
      <c r="C1019" s="71">
        <f t="shared" si="108"/>
        <v>828</v>
      </c>
      <c r="D1019" s="75">
        <v>36800</v>
      </c>
      <c r="E1019" s="74">
        <v>340</v>
      </c>
      <c r="F1019" s="75">
        <v>2940</v>
      </c>
      <c r="G1019" s="26"/>
      <c r="H1019" s="29"/>
      <c r="I1019" s="7">
        <v>8</v>
      </c>
      <c r="J1019" s="7">
        <v>2</v>
      </c>
      <c r="K1019" s="71">
        <v>8</v>
      </c>
    </row>
    <row r="1020" spans="3:11" ht="15" hidden="1" customHeight="1">
      <c r="C1020" s="71">
        <f t="shared" si="108"/>
        <v>928</v>
      </c>
      <c r="D1020" s="75">
        <v>36980</v>
      </c>
      <c r="E1020" s="74">
        <v>340</v>
      </c>
      <c r="F1020" s="75">
        <v>2980</v>
      </c>
      <c r="G1020" s="26"/>
      <c r="H1020" s="29"/>
      <c r="I1020" s="7">
        <v>9</v>
      </c>
      <c r="J1020" s="7">
        <v>2</v>
      </c>
      <c r="K1020" s="71">
        <v>8</v>
      </c>
    </row>
    <row r="1021" spans="3:11" ht="15" hidden="1" customHeight="1">
      <c r="C1021" s="71">
        <f t="shared" si="108"/>
        <v>1028</v>
      </c>
      <c r="D1021" s="75">
        <v>33890</v>
      </c>
      <c r="E1021" s="74">
        <v>340</v>
      </c>
      <c r="F1021" s="75">
        <v>2610</v>
      </c>
      <c r="G1021" s="26"/>
      <c r="H1021" s="29"/>
      <c r="I1021" s="7">
        <v>10</v>
      </c>
      <c r="J1021" s="7">
        <v>2</v>
      </c>
      <c r="K1021" s="71">
        <v>8</v>
      </c>
    </row>
    <row r="1022" spans="3:11" ht="15" hidden="1" customHeight="1">
      <c r="C1022" s="71">
        <f t="shared" si="108"/>
        <v>124</v>
      </c>
      <c r="D1022" s="75">
        <v>22360</v>
      </c>
      <c r="E1022" s="74">
        <v>340</v>
      </c>
      <c r="F1022" s="75">
        <v>2990</v>
      </c>
      <c r="G1022" s="26"/>
      <c r="H1022" s="29"/>
      <c r="I1022" s="7">
        <v>1</v>
      </c>
      <c r="J1022" s="7">
        <v>2</v>
      </c>
      <c r="K1022" s="71">
        <v>4</v>
      </c>
    </row>
    <row r="1023" spans="3:11" ht="15" hidden="1" customHeight="1">
      <c r="C1023" s="71">
        <f t="shared" si="108"/>
        <v>224</v>
      </c>
      <c r="D1023" s="75">
        <v>21630</v>
      </c>
      <c r="E1023" s="74">
        <v>340</v>
      </c>
      <c r="F1023" s="75">
        <v>2850</v>
      </c>
      <c r="G1023" s="26"/>
      <c r="H1023" s="29"/>
      <c r="I1023" s="7">
        <v>2</v>
      </c>
      <c r="J1023" s="7">
        <v>2</v>
      </c>
      <c r="K1023" s="71">
        <v>4</v>
      </c>
    </row>
    <row r="1024" spans="3:11" ht="15" hidden="1" customHeight="1">
      <c r="C1024" s="71">
        <f t="shared" si="108"/>
        <v>324</v>
      </c>
      <c r="D1024" s="75">
        <v>27470</v>
      </c>
      <c r="E1024" s="74">
        <v>340</v>
      </c>
      <c r="F1024" s="75">
        <v>4000</v>
      </c>
      <c r="G1024" s="26"/>
      <c r="H1024" s="29"/>
      <c r="I1024" s="7">
        <v>3</v>
      </c>
      <c r="J1024" s="7">
        <v>2</v>
      </c>
      <c r="K1024" s="71">
        <v>4</v>
      </c>
    </row>
    <row r="1025" spans="3:11" ht="15" hidden="1" customHeight="1">
      <c r="C1025" s="71">
        <f t="shared" si="108"/>
        <v>424</v>
      </c>
      <c r="D1025" s="75">
        <v>22470</v>
      </c>
      <c r="E1025" s="74">
        <v>340</v>
      </c>
      <c r="F1025" s="75">
        <v>3020</v>
      </c>
      <c r="G1025" s="26"/>
      <c r="H1025" s="29"/>
      <c r="I1025" s="7">
        <v>4</v>
      </c>
      <c r="J1025" s="7">
        <v>2</v>
      </c>
      <c r="K1025" s="71">
        <v>4</v>
      </c>
    </row>
    <row r="1026" spans="3:11" ht="15" hidden="1" customHeight="1">
      <c r="C1026" s="71">
        <f t="shared" si="108"/>
        <v>524</v>
      </c>
      <c r="D1026" s="75">
        <v>25280</v>
      </c>
      <c r="E1026" s="74">
        <v>340</v>
      </c>
      <c r="F1026" s="75">
        <v>3590</v>
      </c>
      <c r="G1026" s="26"/>
      <c r="H1026" s="29"/>
      <c r="I1026" s="7">
        <v>5</v>
      </c>
      <c r="J1026" s="7">
        <v>2</v>
      </c>
      <c r="K1026" s="71">
        <v>4</v>
      </c>
    </row>
    <row r="1027" spans="3:11" ht="15" hidden="1" customHeight="1">
      <c r="C1027" s="71">
        <f t="shared" si="108"/>
        <v>624</v>
      </c>
      <c r="D1027" s="75">
        <v>25220</v>
      </c>
      <c r="E1027" s="74">
        <v>340</v>
      </c>
      <c r="F1027" s="75">
        <v>3560</v>
      </c>
      <c r="G1027" s="26"/>
      <c r="H1027" s="29"/>
      <c r="I1027" s="7">
        <v>6</v>
      </c>
      <c r="J1027" s="7">
        <v>2</v>
      </c>
      <c r="K1027" s="71">
        <v>4</v>
      </c>
    </row>
    <row r="1028" spans="3:11" ht="15" hidden="1" customHeight="1">
      <c r="C1028" s="71">
        <f t="shared" si="108"/>
        <v>724</v>
      </c>
      <c r="D1028" s="75">
        <v>23180</v>
      </c>
      <c r="E1028" s="74">
        <v>340</v>
      </c>
      <c r="F1028" s="75">
        <v>3160</v>
      </c>
      <c r="G1028" s="26"/>
      <c r="H1028" s="29"/>
      <c r="I1028" s="7">
        <v>7</v>
      </c>
      <c r="J1028" s="7">
        <v>2</v>
      </c>
      <c r="K1028" s="71">
        <v>4</v>
      </c>
    </row>
    <row r="1029" spans="3:11" ht="15" hidden="1" customHeight="1">
      <c r="C1029" s="71">
        <f t="shared" si="108"/>
        <v>824</v>
      </c>
      <c r="D1029" s="75">
        <v>22080</v>
      </c>
      <c r="E1029" s="74">
        <v>340</v>
      </c>
      <c r="F1029" s="75">
        <v>2940</v>
      </c>
      <c r="G1029" s="26"/>
      <c r="H1029" s="29"/>
      <c r="I1029" s="7">
        <v>8</v>
      </c>
      <c r="J1029" s="7">
        <v>2</v>
      </c>
      <c r="K1029" s="71">
        <v>4</v>
      </c>
    </row>
    <row r="1030" spans="3:11" ht="15" hidden="1" customHeight="1">
      <c r="C1030" s="71">
        <f t="shared" si="108"/>
        <v>924</v>
      </c>
      <c r="D1030" s="75">
        <v>22190</v>
      </c>
      <c r="E1030" s="74">
        <v>340</v>
      </c>
      <c r="F1030" s="75">
        <v>2980</v>
      </c>
      <c r="G1030" s="26"/>
      <c r="H1030" s="29"/>
      <c r="I1030" s="7">
        <v>9</v>
      </c>
      <c r="J1030" s="7">
        <v>2</v>
      </c>
      <c r="K1030" s="71">
        <v>4</v>
      </c>
    </row>
    <row r="1031" spans="3:11" ht="15" hidden="1" customHeight="1">
      <c r="C1031" s="71">
        <f t="shared" si="108"/>
        <v>1024</v>
      </c>
      <c r="D1031" s="75">
        <v>20330</v>
      </c>
      <c r="E1031" s="74">
        <v>340</v>
      </c>
      <c r="F1031" s="75">
        <v>2610</v>
      </c>
      <c r="G1031" s="26"/>
      <c r="H1031" s="29"/>
      <c r="I1031" s="7">
        <v>10</v>
      </c>
      <c r="J1031" s="7">
        <v>2</v>
      </c>
      <c r="K1031" s="71">
        <v>4</v>
      </c>
    </row>
    <row r="1032" spans="3:11" ht="15" hidden="1" customHeight="1">
      <c r="C1032" s="71">
        <f t="shared" si="108"/>
        <v>138</v>
      </c>
      <c r="D1032" s="75">
        <v>48530</v>
      </c>
      <c r="E1032" s="74">
        <v>510</v>
      </c>
      <c r="F1032" s="75">
        <v>3200</v>
      </c>
      <c r="G1032" s="26"/>
      <c r="H1032" s="29"/>
      <c r="I1032" s="7">
        <v>1</v>
      </c>
      <c r="J1032" s="7">
        <v>3</v>
      </c>
      <c r="K1032" s="71">
        <v>8</v>
      </c>
    </row>
    <row r="1033" spans="3:11" ht="15" hidden="1" customHeight="1">
      <c r="C1033" s="71">
        <f t="shared" si="108"/>
        <v>238</v>
      </c>
      <c r="D1033" s="75">
        <v>47170</v>
      </c>
      <c r="E1033" s="74">
        <v>510</v>
      </c>
      <c r="F1033" s="75">
        <v>3050</v>
      </c>
      <c r="G1033" s="26"/>
      <c r="H1033" s="29"/>
      <c r="I1033" s="7">
        <v>2</v>
      </c>
      <c r="J1033" s="7">
        <v>3</v>
      </c>
      <c r="K1033" s="71">
        <v>8</v>
      </c>
    </row>
    <row r="1034" spans="3:11" ht="15" hidden="1" customHeight="1">
      <c r="C1034" s="71">
        <f t="shared" si="108"/>
        <v>338</v>
      </c>
      <c r="D1034" s="75">
        <v>57900</v>
      </c>
      <c r="E1034" s="74">
        <v>510</v>
      </c>
      <c r="F1034" s="75">
        <v>4280</v>
      </c>
      <c r="G1034" s="26"/>
      <c r="H1034" s="29"/>
      <c r="I1034" s="7">
        <v>3</v>
      </c>
      <c r="J1034" s="7">
        <v>3</v>
      </c>
      <c r="K1034" s="71">
        <v>8</v>
      </c>
    </row>
    <row r="1035" spans="3:11" ht="15" hidden="1" customHeight="1">
      <c r="C1035" s="71">
        <f t="shared" si="108"/>
        <v>438</v>
      </c>
      <c r="D1035" s="75">
        <v>48690</v>
      </c>
      <c r="E1035" s="74">
        <v>510</v>
      </c>
      <c r="F1035" s="75">
        <v>3230</v>
      </c>
      <c r="G1035" s="26"/>
      <c r="H1035" s="29"/>
      <c r="I1035" s="7">
        <v>4</v>
      </c>
      <c r="J1035" s="7">
        <v>3</v>
      </c>
      <c r="K1035" s="71">
        <v>8</v>
      </c>
    </row>
    <row r="1036" spans="3:11" ht="15" hidden="1" customHeight="1">
      <c r="C1036" s="71">
        <f t="shared" si="108"/>
        <v>538</v>
      </c>
      <c r="D1036" s="75">
        <v>53700</v>
      </c>
      <c r="E1036" s="74">
        <v>510</v>
      </c>
      <c r="F1036" s="75">
        <v>3850</v>
      </c>
      <c r="G1036" s="26"/>
      <c r="H1036" s="29"/>
      <c r="I1036" s="7">
        <v>5</v>
      </c>
      <c r="J1036" s="7">
        <v>3</v>
      </c>
      <c r="K1036" s="71">
        <v>8</v>
      </c>
    </row>
    <row r="1037" spans="3:11" ht="15" hidden="1" customHeight="1">
      <c r="C1037" s="71">
        <f t="shared" si="108"/>
        <v>638</v>
      </c>
      <c r="D1037" s="75">
        <v>53710</v>
      </c>
      <c r="E1037" s="74">
        <v>510</v>
      </c>
      <c r="F1037" s="75">
        <v>3810</v>
      </c>
      <c r="G1037" s="26"/>
      <c r="H1037" s="29"/>
      <c r="I1037" s="7">
        <v>6</v>
      </c>
      <c r="J1037" s="7">
        <v>3</v>
      </c>
      <c r="K1037" s="71">
        <v>8</v>
      </c>
    </row>
    <row r="1038" spans="3:11" ht="15" hidden="1" customHeight="1">
      <c r="C1038" s="71">
        <f t="shared" si="108"/>
        <v>738</v>
      </c>
      <c r="D1038" s="75">
        <v>49950</v>
      </c>
      <c r="E1038" s="74">
        <v>510</v>
      </c>
      <c r="F1038" s="75">
        <v>3390</v>
      </c>
      <c r="G1038" s="26"/>
      <c r="H1038" s="29"/>
      <c r="I1038" s="7">
        <v>7</v>
      </c>
      <c r="J1038" s="7">
        <v>3</v>
      </c>
      <c r="K1038" s="71">
        <v>8</v>
      </c>
    </row>
    <row r="1039" spans="3:11" ht="15" hidden="1" customHeight="1">
      <c r="C1039" s="71">
        <f t="shared" si="108"/>
        <v>838</v>
      </c>
      <c r="D1039" s="75">
        <v>47960</v>
      </c>
      <c r="E1039" s="74">
        <v>510</v>
      </c>
      <c r="F1039" s="75">
        <v>3150</v>
      </c>
      <c r="G1039" s="26"/>
      <c r="H1039" s="29"/>
      <c r="I1039" s="7">
        <v>8</v>
      </c>
      <c r="J1039" s="7">
        <v>3</v>
      </c>
      <c r="K1039" s="71">
        <v>8</v>
      </c>
    </row>
    <row r="1040" spans="3:11" ht="15" hidden="1" customHeight="1">
      <c r="C1040" s="71">
        <f t="shared" si="108"/>
        <v>938</v>
      </c>
      <c r="D1040" s="75">
        <v>48060</v>
      </c>
      <c r="E1040" s="74">
        <v>510</v>
      </c>
      <c r="F1040" s="75">
        <v>3190</v>
      </c>
      <c r="G1040" s="26"/>
      <c r="H1040" s="29"/>
      <c r="I1040" s="7">
        <v>9</v>
      </c>
      <c r="J1040" s="7">
        <v>3</v>
      </c>
      <c r="K1040" s="71">
        <v>8</v>
      </c>
    </row>
    <row r="1041" spans="3:11" ht="15" hidden="1" customHeight="1">
      <c r="C1041" s="71">
        <f t="shared" si="108"/>
        <v>1038</v>
      </c>
      <c r="D1041" s="75">
        <v>44810</v>
      </c>
      <c r="E1041" s="74">
        <v>510</v>
      </c>
      <c r="F1041" s="75">
        <v>2790</v>
      </c>
      <c r="G1041" s="26"/>
      <c r="H1041" s="29"/>
      <c r="I1041" s="7">
        <v>10</v>
      </c>
      <c r="J1041" s="7">
        <v>3</v>
      </c>
      <c r="K1041" s="71">
        <v>8</v>
      </c>
    </row>
    <row r="1042" spans="3:11" ht="15" hidden="1" customHeight="1">
      <c r="C1042" s="71">
        <f t="shared" si="108"/>
        <v>134</v>
      </c>
      <c r="D1042" s="75">
        <v>29120</v>
      </c>
      <c r="E1042" s="74">
        <v>510</v>
      </c>
      <c r="F1042" s="75">
        <v>3200</v>
      </c>
      <c r="G1042" s="26"/>
      <c r="H1042" s="29"/>
      <c r="I1042" s="7">
        <v>1</v>
      </c>
      <c r="J1042" s="7">
        <v>3</v>
      </c>
      <c r="K1042" s="71">
        <v>4</v>
      </c>
    </row>
    <row r="1043" spans="3:11" ht="15" hidden="1" customHeight="1">
      <c r="C1043" s="71">
        <f t="shared" si="108"/>
        <v>234</v>
      </c>
      <c r="D1043" s="75">
        <v>28300</v>
      </c>
      <c r="E1043" s="74">
        <v>510</v>
      </c>
      <c r="F1043" s="75">
        <v>3050</v>
      </c>
      <c r="G1043" s="26"/>
      <c r="H1043" s="29"/>
      <c r="I1043" s="7">
        <v>2</v>
      </c>
      <c r="J1043" s="7">
        <v>3</v>
      </c>
      <c r="K1043" s="71">
        <v>4</v>
      </c>
    </row>
    <row r="1044" spans="3:11" ht="15" hidden="1" customHeight="1">
      <c r="C1044" s="71">
        <f t="shared" si="108"/>
        <v>334</v>
      </c>
      <c r="D1044" s="75">
        <v>34740</v>
      </c>
      <c r="E1044" s="74">
        <v>510</v>
      </c>
      <c r="F1044" s="75">
        <v>4280</v>
      </c>
      <c r="G1044" s="26"/>
      <c r="H1044" s="29"/>
      <c r="I1044" s="7">
        <v>3</v>
      </c>
      <c r="J1044" s="7">
        <v>3</v>
      </c>
      <c r="K1044" s="71">
        <v>4</v>
      </c>
    </row>
    <row r="1045" spans="3:11" ht="15" hidden="1" customHeight="1">
      <c r="C1045" s="71">
        <f t="shared" si="108"/>
        <v>434</v>
      </c>
      <c r="D1045" s="75">
        <v>29210</v>
      </c>
      <c r="E1045" s="74">
        <v>510</v>
      </c>
      <c r="F1045" s="75">
        <v>3230</v>
      </c>
      <c r="G1045" s="26"/>
      <c r="H1045" s="29"/>
      <c r="I1045" s="7">
        <v>4</v>
      </c>
      <c r="J1045" s="7">
        <v>3</v>
      </c>
      <c r="K1045" s="71">
        <v>4</v>
      </c>
    </row>
    <row r="1046" spans="3:11" ht="15" hidden="1" customHeight="1">
      <c r="C1046" s="71">
        <f t="shared" si="108"/>
        <v>534</v>
      </c>
      <c r="D1046" s="75">
        <v>32220</v>
      </c>
      <c r="E1046" s="74">
        <v>510</v>
      </c>
      <c r="F1046" s="75">
        <v>3850</v>
      </c>
      <c r="G1046" s="26"/>
      <c r="H1046" s="29"/>
      <c r="I1046" s="7">
        <v>5</v>
      </c>
      <c r="J1046" s="7">
        <v>3</v>
      </c>
      <c r="K1046" s="71">
        <v>4</v>
      </c>
    </row>
    <row r="1047" spans="3:11" ht="15" hidden="1" customHeight="1">
      <c r="C1047" s="71">
        <f t="shared" si="108"/>
        <v>634</v>
      </c>
      <c r="D1047" s="75">
        <v>32230</v>
      </c>
      <c r="E1047" s="74">
        <v>510</v>
      </c>
      <c r="F1047" s="75">
        <v>3810</v>
      </c>
      <c r="G1047" s="26"/>
      <c r="H1047" s="29"/>
      <c r="I1047" s="7">
        <v>6</v>
      </c>
      <c r="J1047" s="7">
        <v>3</v>
      </c>
      <c r="K1047" s="71">
        <v>4</v>
      </c>
    </row>
    <row r="1048" spans="3:11" ht="15" hidden="1" customHeight="1">
      <c r="C1048" s="71">
        <f t="shared" si="108"/>
        <v>734</v>
      </c>
      <c r="D1048" s="75">
        <v>29970</v>
      </c>
      <c r="E1048" s="74">
        <v>510</v>
      </c>
      <c r="F1048" s="75">
        <v>3390</v>
      </c>
      <c r="G1048" s="26"/>
      <c r="H1048" s="29"/>
      <c r="I1048" s="7">
        <v>7</v>
      </c>
      <c r="J1048" s="7">
        <v>3</v>
      </c>
      <c r="K1048" s="71">
        <v>4</v>
      </c>
    </row>
    <row r="1049" spans="3:11" ht="15" hidden="1" customHeight="1">
      <c r="C1049" s="71">
        <f t="shared" si="108"/>
        <v>834</v>
      </c>
      <c r="D1049" s="75">
        <v>28780</v>
      </c>
      <c r="E1049" s="74">
        <v>510</v>
      </c>
      <c r="F1049" s="75">
        <v>3150</v>
      </c>
      <c r="G1049" s="26"/>
      <c r="H1049" s="29"/>
      <c r="I1049" s="7">
        <v>8</v>
      </c>
      <c r="J1049" s="7">
        <v>3</v>
      </c>
      <c r="K1049" s="71">
        <v>4</v>
      </c>
    </row>
    <row r="1050" spans="3:11" ht="15" hidden="1" customHeight="1">
      <c r="C1050" s="71">
        <f t="shared" si="108"/>
        <v>934</v>
      </c>
      <c r="D1050" s="75">
        <v>28840</v>
      </c>
      <c r="E1050" s="74">
        <v>510</v>
      </c>
      <c r="F1050" s="75">
        <v>3190</v>
      </c>
      <c r="G1050" s="26"/>
      <c r="H1050" s="29"/>
      <c r="I1050" s="7">
        <v>9</v>
      </c>
      <c r="J1050" s="7">
        <v>3</v>
      </c>
      <c r="K1050" s="71">
        <v>4</v>
      </c>
    </row>
    <row r="1051" spans="3:11" ht="15" hidden="1" customHeight="1">
      <c r="C1051" s="71">
        <f t="shared" si="108"/>
        <v>1034</v>
      </c>
      <c r="D1051" s="75">
        <v>26880</v>
      </c>
      <c r="E1051" s="74">
        <v>510</v>
      </c>
      <c r="F1051" s="75">
        <v>2790</v>
      </c>
      <c r="G1051" s="26"/>
      <c r="H1051" s="29"/>
      <c r="I1051" s="7">
        <v>10</v>
      </c>
      <c r="J1051" s="7">
        <v>3</v>
      </c>
      <c r="K1051" s="71">
        <v>4</v>
      </c>
    </row>
    <row r="1052" spans="3:11" ht="15" hidden="1" customHeight="1">
      <c r="C1052" s="71">
        <f t="shared" si="108"/>
        <v>148</v>
      </c>
      <c r="D1052" s="75">
        <v>61290</v>
      </c>
      <c r="E1052" s="74">
        <v>710</v>
      </c>
      <c r="F1052" s="75">
        <v>3780</v>
      </c>
      <c r="G1052" s="26"/>
      <c r="H1052" s="29"/>
      <c r="I1052" s="7">
        <v>1</v>
      </c>
      <c r="J1052" s="7">
        <v>4</v>
      </c>
      <c r="K1052" s="71">
        <v>8</v>
      </c>
    </row>
    <row r="1053" spans="3:11" ht="15" hidden="1" customHeight="1">
      <c r="C1053" s="71">
        <f t="shared" si="108"/>
        <v>248</v>
      </c>
      <c r="D1053" s="75">
        <v>59670</v>
      </c>
      <c r="E1053" s="74">
        <v>710</v>
      </c>
      <c r="F1053" s="75">
        <v>3600</v>
      </c>
      <c r="G1053" s="26"/>
      <c r="H1053" s="29"/>
      <c r="I1053" s="7">
        <v>2</v>
      </c>
      <c r="J1053" s="7">
        <v>4</v>
      </c>
      <c r="K1053" s="71">
        <v>8</v>
      </c>
    </row>
    <row r="1054" spans="3:11" ht="15" hidden="1" customHeight="1">
      <c r="C1054" s="71">
        <f t="shared" si="108"/>
        <v>348</v>
      </c>
      <c r="D1054" s="75">
        <v>72440</v>
      </c>
      <c r="E1054" s="74">
        <v>720</v>
      </c>
      <c r="F1054" s="75">
        <v>5060</v>
      </c>
      <c r="G1054" s="26"/>
      <c r="H1054" s="29"/>
      <c r="I1054" s="7">
        <v>3</v>
      </c>
      <c r="J1054" s="7">
        <v>4</v>
      </c>
      <c r="K1054" s="71">
        <v>8</v>
      </c>
    </row>
    <row r="1055" spans="3:11" ht="15" hidden="1" customHeight="1">
      <c r="C1055" s="71">
        <f t="shared" si="108"/>
        <v>448</v>
      </c>
      <c r="D1055" s="75">
        <v>61470</v>
      </c>
      <c r="E1055" s="74">
        <v>710</v>
      </c>
      <c r="F1055" s="75">
        <v>3820</v>
      </c>
      <c r="G1055" s="26"/>
      <c r="H1055" s="29"/>
      <c r="I1055" s="7">
        <v>4</v>
      </c>
      <c r="J1055" s="7">
        <v>4</v>
      </c>
      <c r="K1055" s="71">
        <v>8</v>
      </c>
    </row>
    <row r="1056" spans="3:11" ht="15" hidden="1" customHeight="1">
      <c r="C1056" s="71">
        <f t="shared" si="108"/>
        <v>548</v>
      </c>
      <c r="D1056" s="75">
        <v>67370</v>
      </c>
      <c r="E1056" s="74">
        <v>710</v>
      </c>
      <c r="F1056" s="75">
        <v>4550</v>
      </c>
      <c r="G1056" s="26"/>
      <c r="H1056" s="29"/>
      <c r="I1056" s="7">
        <v>5</v>
      </c>
      <c r="J1056" s="7">
        <v>4</v>
      </c>
      <c r="K1056" s="71">
        <v>8</v>
      </c>
    </row>
    <row r="1057" spans="3:11" ht="15" hidden="1" customHeight="1">
      <c r="C1057" s="71">
        <f t="shared" ref="C1057:C1071" si="109">VALUE(CONCATENATE(I1057,J1057,K1057))</f>
        <v>648</v>
      </c>
      <c r="D1057" s="75">
        <v>67430</v>
      </c>
      <c r="E1057" s="74">
        <v>710</v>
      </c>
      <c r="F1057" s="75">
        <v>4510</v>
      </c>
      <c r="G1057" s="26"/>
      <c r="H1057" s="29"/>
      <c r="I1057" s="7">
        <v>6</v>
      </c>
      <c r="J1057" s="7">
        <v>4</v>
      </c>
      <c r="K1057" s="71">
        <v>8</v>
      </c>
    </row>
    <row r="1058" spans="3:11" ht="15" hidden="1" customHeight="1">
      <c r="C1058" s="71">
        <f t="shared" si="109"/>
        <v>748</v>
      </c>
      <c r="D1058" s="75">
        <v>62950</v>
      </c>
      <c r="E1058" s="74">
        <v>710</v>
      </c>
      <c r="F1058" s="75">
        <v>4000</v>
      </c>
      <c r="G1058" s="26"/>
      <c r="H1058" s="29"/>
      <c r="I1058" s="7">
        <v>7</v>
      </c>
      <c r="J1058" s="7">
        <v>4</v>
      </c>
      <c r="K1058" s="71">
        <v>8</v>
      </c>
    </row>
    <row r="1059" spans="3:11" ht="15" hidden="1" customHeight="1">
      <c r="C1059" s="71">
        <f t="shared" si="109"/>
        <v>848</v>
      </c>
      <c r="D1059" s="75">
        <v>60590</v>
      </c>
      <c r="E1059" s="74">
        <v>710</v>
      </c>
      <c r="F1059" s="75">
        <v>3730</v>
      </c>
      <c r="G1059" s="26"/>
      <c r="H1059" s="29"/>
      <c r="I1059" s="7">
        <v>8</v>
      </c>
      <c r="J1059" s="7">
        <v>4</v>
      </c>
      <c r="K1059" s="71">
        <v>8</v>
      </c>
    </row>
    <row r="1060" spans="3:11" ht="15" hidden="1" customHeight="1">
      <c r="C1060" s="71">
        <f t="shared" si="109"/>
        <v>948</v>
      </c>
      <c r="D1060" s="75">
        <v>60680</v>
      </c>
      <c r="E1060" s="74">
        <v>710</v>
      </c>
      <c r="F1060" s="75">
        <v>3770</v>
      </c>
      <c r="G1060" s="26"/>
      <c r="H1060" s="29"/>
      <c r="I1060" s="7">
        <v>9</v>
      </c>
      <c r="J1060" s="7">
        <v>4</v>
      </c>
      <c r="K1060" s="71">
        <v>8</v>
      </c>
    </row>
    <row r="1061" spans="3:11" ht="15" hidden="1" customHeight="1">
      <c r="C1061" s="71">
        <f t="shared" si="109"/>
        <v>1048</v>
      </c>
      <c r="D1061" s="75">
        <v>56880</v>
      </c>
      <c r="E1061" s="74">
        <v>710</v>
      </c>
      <c r="F1061" s="75">
        <v>3300</v>
      </c>
      <c r="G1061" s="26"/>
      <c r="H1061" s="29"/>
      <c r="I1061" s="7">
        <v>10</v>
      </c>
      <c r="J1061" s="7">
        <v>4</v>
      </c>
      <c r="K1061" s="71">
        <v>8</v>
      </c>
    </row>
    <row r="1062" spans="3:11" ht="15" hidden="1" customHeight="1">
      <c r="C1062" s="71">
        <f t="shared" si="109"/>
        <v>144</v>
      </c>
      <c r="D1062" s="75">
        <v>36780</v>
      </c>
      <c r="E1062" s="74">
        <v>710</v>
      </c>
      <c r="F1062" s="75">
        <v>3780</v>
      </c>
      <c r="G1062" s="26"/>
      <c r="H1062" s="29"/>
      <c r="I1062" s="7">
        <v>1</v>
      </c>
      <c r="J1062" s="7">
        <v>4</v>
      </c>
      <c r="K1062" s="71">
        <v>4</v>
      </c>
    </row>
    <row r="1063" spans="3:11" ht="15" hidden="1" customHeight="1">
      <c r="C1063" s="71">
        <f t="shared" si="109"/>
        <v>244</v>
      </c>
      <c r="D1063" s="75">
        <v>35800</v>
      </c>
      <c r="E1063" s="74">
        <v>710</v>
      </c>
      <c r="F1063" s="75">
        <v>3600</v>
      </c>
      <c r="G1063" s="26"/>
      <c r="H1063" s="29"/>
      <c r="I1063" s="7">
        <v>2</v>
      </c>
      <c r="J1063" s="7">
        <v>4</v>
      </c>
      <c r="K1063" s="71">
        <v>4</v>
      </c>
    </row>
    <row r="1064" spans="3:11" ht="15" hidden="1" customHeight="1">
      <c r="C1064" s="71">
        <f t="shared" si="109"/>
        <v>344</v>
      </c>
      <c r="D1064" s="75">
        <v>43460</v>
      </c>
      <c r="E1064" s="74">
        <v>720</v>
      </c>
      <c r="F1064" s="75">
        <v>5060</v>
      </c>
      <c r="G1064" s="26"/>
      <c r="H1064" s="29"/>
      <c r="I1064" s="7">
        <v>3</v>
      </c>
      <c r="J1064" s="7">
        <v>4</v>
      </c>
      <c r="K1064" s="71">
        <v>4</v>
      </c>
    </row>
    <row r="1065" spans="3:11" ht="15" hidden="1" customHeight="1">
      <c r="C1065" s="71">
        <f t="shared" si="109"/>
        <v>444</v>
      </c>
      <c r="D1065" s="75">
        <v>36880</v>
      </c>
      <c r="E1065" s="74">
        <v>710</v>
      </c>
      <c r="F1065" s="75">
        <v>3820</v>
      </c>
      <c r="G1065" s="26"/>
      <c r="H1065" s="29"/>
      <c r="I1065" s="7">
        <v>4</v>
      </c>
      <c r="J1065" s="7">
        <v>4</v>
      </c>
      <c r="K1065" s="71">
        <v>4</v>
      </c>
    </row>
    <row r="1066" spans="3:11" ht="15" hidden="1" customHeight="1">
      <c r="C1066" s="71">
        <f t="shared" si="109"/>
        <v>544</v>
      </c>
      <c r="D1066" s="75">
        <v>40420</v>
      </c>
      <c r="E1066" s="74">
        <v>710</v>
      </c>
      <c r="F1066" s="75">
        <v>4550</v>
      </c>
      <c r="G1066" s="26"/>
      <c r="H1066" s="29"/>
      <c r="I1066" s="7">
        <v>5</v>
      </c>
      <c r="J1066" s="7">
        <v>4</v>
      </c>
      <c r="K1066" s="71">
        <v>4</v>
      </c>
    </row>
    <row r="1067" spans="3:11" ht="15" hidden="1" customHeight="1">
      <c r="C1067" s="71">
        <f t="shared" si="109"/>
        <v>644</v>
      </c>
      <c r="D1067" s="75">
        <v>40460</v>
      </c>
      <c r="E1067" s="74">
        <v>710</v>
      </c>
      <c r="F1067" s="75">
        <v>4510</v>
      </c>
      <c r="G1067" s="26"/>
      <c r="H1067" s="29"/>
      <c r="I1067" s="7">
        <v>6</v>
      </c>
      <c r="J1067" s="7">
        <v>4</v>
      </c>
      <c r="K1067" s="71">
        <v>4</v>
      </c>
    </row>
    <row r="1068" spans="3:11" ht="15" hidden="1" customHeight="1">
      <c r="C1068" s="71">
        <f t="shared" si="109"/>
        <v>744</v>
      </c>
      <c r="D1068" s="75">
        <v>37770</v>
      </c>
      <c r="E1068" s="74">
        <v>710</v>
      </c>
      <c r="F1068" s="75">
        <v>4000</v>
      </c>
      <c r="G1068" s="26"/>
      <c r="H1068" s="29"/>
      <c r="I1068" s="7">
        <v>7</v>
      </c>
      <c r="J1068" s="7">
        <v>4</v>
      </c>
      <c r="K1068" s="71">
        <v>4</v>
      </c>
    </row>
    <row r="1069" spans="3:11" ht="15" hidden="1" customHeight="1">
      <c r="C1069" s="71">
        <f t="shared" si="109"/>
        <v>844</v>
      </c>
      <c r="D1069" s="75">
        <v>36350</v>
      </c>
      <c r="E1069" s="74">
        <v>710</v>
      </c>
      <c r="F1069" s="75">
        <v>3730</v>
      </c>
      <c r="G1069" s="26"/>
      <c r="H1069" s="29"/>
      <c r="I1069" s="7">
        <v>8</v>
      </c>
      <c r="J1069" s="7">
        <v>4</v>
      </c>
      <c r="K1069" s="71">
        <v>4</v>
      </c>
    </row>
    <row r="1070" spans="3:11" ht="15" hidden="1" customHeight="1">
      <c r="C1070" s="71">
        <f t="shared" si="109"/>
        <v>944</v>
      </c>
      <c r="D1070" s="75">
        <v>36410</v>
      </c>
      <c r="E1070" s="74">
        <v>710</v>
      </c>
      <c r="F1070" s="75">
        <v>3770</v>
      </c>
      <c r="G1070" s="26"/>
      <c r="H1070" s="29"/>
      <c r="I1070" s="7">
        <v>9</v>
      </c>
      <c r="J1070" s="7">
        <v>4</v>
      </c>
      <c r="K1070" s="71">
        <v>4</v>
      </c>
    </row>
    <row r="1071" spans="3:11" ht="15" hidden="1" customHeight="1">
      <c r="C1071" s="71">
        <f t="shared" si="109"/>
        <v>1044</v>
      </c>
      <c r="D1071" s="75">
        <v>34130</v>
      </c>
      <c r="E1071" s="74">
        <v>710</v>
      </c>
      <c r="F1071" s="75">
        <v>3300</v>
      </c>
      <c r="G1071" s="26"/>
      <c r="H1071" s="29"/>
      <c r="I1071" s="7">
        <v>10</v>
      </c>
      <c r="J1071" s="7">
        <v>4</v>
      </c>
      <c r="K1071" s="71">
        <v>4</v>
      </c>
    </row>
    <row r="1072" spans="3:11" ht="15" hidden="1" customHeight="1"/>
    <row r="1073" spans="3:6" ht="15" hidden="1" customHeight="1">
      <c r="C1073" s="7" t="s">
        <v>18</v>
      </c>
      <c r="D1073" s="7" t="s">
        <v>134</v>
      </c>
      <c r="E1073" s="7" t="s">
        <v>135</v>
      </c>
      <c r="F1073" s="7" t="s">
        <v>100</v>
      </c>
    </row>
    <row r="1074" spans="3:6" ht="15" hidden="1" customHeight="1">
      <c r="C1074" s="7" t="s">
        <v>1</v>
      </c>
      <c r="D1074" s="7" t="s">
        <v>136</v>
      </c>
      <c r="E1074" s="7">
        <v>1</v>
      </c>
      <c r="F1074" s="7">
        <v>1</v>
      </c>
    </row>
    <row r="1075" spans="3:6" ht="15" hidden="1" customHeight="1">
      <c r="C1075" s="7" t="s">
        <v>19</v>
      </c>
      <c r="D1075" s="7" t="s">
        <v>137</v>
      </c>
      <c r="E1075" s="7">
        <v>2</v>
      </c>
      <c r="F1075" s="7">
        <v>1</v>
      </c>
    </row>
    <row r="1076" spans="3:6" ht="15" hidden="1" customHeight="1">
      <c r="C1076" s="7" t="s">
        <v>138</v>
      </c>
      <c r="D1076" s="7" t="s">
        <v>137</v>
      </c>
      <c r="E1076" s="7">
        <v>2</v>
      </c>
      <c r="F1076" s="7">
        <v>1</v>
      </c>
    </row>
    <row r="1077" spans="3:6" ht="15" hidden="1" customHeight="1">
      <c r="C1077" s="7" t="s">
        <v>139</v>
      </c>
      <c r="D1077" s="7" t="s">
        <v>137</v>
      </c>
      <c r="E1077" s="7">
        <v>2</v>
      </c>
      <c r="F1077" s="7">
        <v>1</v>
      </c>
    </row>
    <row r="1078" spans="3:6" ht="15" hidden="1" customHeight="1">
      <c r="C1078" s="7" t="s">
        <v>140</v>
      </c>
      <c r="D1078" s="7" t="s">
        <v>137</v>
      </c>
      <c r="E1078" s="7">
        <v>2</v>
      </c>
      <c r="F1078" s="7">
        <v>1</v>
      </c>
    </row>
    <row r="1079" spans="3:6" ht="15" hidden="1" customHeight="1">
      <c r="C1079" s="7" t="s">
        <v>141</v>
      </c>
      <c r="D1079" s="7" t="s">
        <v>137</v>
      </c>
      <c r="E1079" s="7">
        <v>2</v>
      </c>
      <c r="F1079" s="7">
        <v>1</v>
      </c>
    </row>
    <row r="1080" spans="3:6" ht="15" hidden="1" customHeight="1">
      <c r="C1080" s="7" t="s">
        <v>142</v>
      </c>
      <c r="D1080" s="7" t="s">
        <v>137</v>
      </c>
      <c r="E1080" s="7">
        <v>2</v>
      </c>
      <c r="F1080" s="7">
        <v>1</v>
      </c>
    </row>
    <row r="1081" spans="3:6" ht="15" hidden="1" customHeight="1">
      <c r="C1081" s="7" t="s">
        <v>143</v>
      </c>
      <c r="D1081" s="7" t="s">
        <v>144</v>
      </c>
      <c r="E1081" s="7">
        <v>3</v>
      </c>
      <c r="F1081" s="7">
        <v>1</v>
      </c>
    </row>
    <row r="1082" spans="3:6" ht="15" hidden="1" customHeight="1">
      <c r="C1082" s="7" t="s">
        <v>145</v>
      </c>
      <c r="D1082" s="7" t="s">
        <v>144</v>
      </c>
      <c r="E1082" s="7">
        <v>3</v>
      </c>
      <c r="F1082" s="7">
        <v>1</v>
      </c>
    </row>
    <row r="1083" spans="3:6" ht="15" hidden="1" customHeight="1">
      <c r="C1083" s="7" t="s">
        <v>146</v>
      </c>
      <c r="D1083" s="7" t="s">
        <v>144</v>
      </c>
      <c r="E1083" s="7">
        <v>3</v>
      </c>
      <c r="F1083" s="7">
        <v>1</v>
      </c>
    </row>
    <row r="1084" spans="3:6" ht="15" hidden="1" customHeight="1">
      <c r="C1084" s="7" t="s">
        <v>147</v>
      </c>
      <c r="D1084" s="7" t="s">
        <v>144</v>
      </c>
      <c r="E1084" s="7">
        <v>3</v>
      </c>
      <c r="F1084" s="7">
        <v>1</v>
      </c>
    </row>
    <row r="1085" spans="3:6" ht="15" hidden="1" customHeight="1">
      <c r="C1085" s="7" t="s">
        <v>148</v>
      </c>
      <c r="D1085" s="7" t="s">
        <v>144</v>
      </c>
      <c r="E1085" s="7">
        <v>3</v>
      </c>
      <c r="F1085" s="7">
        <v>1</v>
      </c>
    </row>
    <row r="1086" spans="3:6" ht="15" hidden="1" customHeight="1">
      <c r="C1086" s="7" t="s">
        <v>149</v>
      </c>
      <c r="D1086" s="7" t="s">
        <v>144</v>
      </c>
      <c r="E1086" s="7">
        <v>3</v>
      </c>
      <c r="F1086" s="7">
        <v>1</v>
      </c>
    </row>
    <row r="1087" spans="3:6" ht="15" hidden="1" customHeight="1">
      <c r="C1087" s="7" t="s">
        <v>150</v>
      </c>
      <c r="D1087" s="7" t="s">
        <v>144</v>
      </c>
      <c r="E1087" s="7">
        <v>3</v>
      </c>
      <c r="F1087" s="7">
        <v>1</v>
      </c>
    </row>
    <row r="1088" spans="3:6" ht="15" hidden="1" customHeight="1">
      <c r="C1088" s="7" t="s">
        <v>151</v>
      </c>
      <c r="D1088" s="7" t="s">
        <v>144</v>
      </c>
      <c r="E1088" s="7">
        <v>3</v>
      </c>
      <c r="F1088" s="7">
        <v>1</v>
      </c>
    </row>
    <row r="1089" spans="3:6" ht="15" hidden="1" customHeight="1">
      <c r="C1089" s="7" t="s">
        <v>152</v>
      </c>
      <c r="D1089" s="7" t="s">
        <v>153</v>
      </c>
      <c r="E1089" s="7">
        <v>4</v>
      </c>
      <c r="F1089" s="7">
        <v>1</v>
      </c>
    </row>
    <row r="1090" spans="3:6" ht="15" hidden="1" customHeight="1">
      <c r="C1090" s="7" t="s">
        <v>154</v>
      </c>
      <c r="D1090" s="7" t="s">
        <v>153</v>
      </c>
      <c r="E1090" s="7">
        <v>4</v>
      </c>
      <c r="F1090" s="7">
        <v>1</v>
      </c>
    </row>
    <row r="1091" spans="3:6" ht="15" hidden="1" customHeight="1">
      <c r="C1091" s="7" t="s">
        <v>155</v>
      </c>
      <c r="D1091" s="7" t="s">
        <v>153</v>
      </c>
      <c r="E1091" s="7">
        <v>4</v>
      </c>
      <c r="F1091" s="7">
        <v>1</v>
      </c>
    </row>
    <row r="1092" spans="3:6" ht="15" hidden="1" customHeight="1">
      <c r="C1092" s="7" t="s">
        <v>156</v>
      </c>
      <c r="D1092" s="7" t="s">
        <v>153</v>
      </c>
      <c r="E1092" s="7">
        <v>4</v>
      </c>
      <c r="F1092" s="7">
        <v>1</v>
      </c>
    </row>
    <row r="1093" spans="3:6" ht="15" hidden="1" customHeight="1">
      <c r="C1093" s="7" t="s">
        <v>157</v>
      </c>
      <c r="D1093" s="7" t="s">
        <v>158</v>
      </c>
      <c r="E1093" s="7">
        <v>5</v>
      </c>
      <c r="F1093" s="7">
        <v>1</v>
      </c>
    </row>
    <row r="1094" spans="3:6" ht="15" hidden="1" customHeight="1">
      <c r="C1094" s="7" t="s">
        <v>159</v>
      </c>
      <c r="D1094" s="7" t="s">
        <v>158</v>
      </c>
      <c r="E1094" s="7">
        <v>5</v>
      </c>
      <c r="F1094" s="7">
        <v>1</v>
      </c>
    </row>
    <row r="1095" spans="3:6" ht="15" hidden="1" customHeight="1">
      <c r="C1095" s="7" t="s">
        <v>160</v>
      </c>
      <c r="D1095" s="7" t="s">
        <v>158</v>
      </c>
      <c r="E1095" s="7">
        <v>5</v>
      </c>
      <c r="F1095" s="7">
        <v>1</v>
      </c>
    </row>
    <row r="1096" spans="3:6" ht="15" hidden="1" customHeight="1">
      <c r="C1096" s="7" t="s">
        <v>161</v>
      </c>
      <c r="D1096" s="7" t="s">
        <v>158</v>
      </c>
      <c r="E1096" s="7">
        <v>5</v>
      </c>
      <c r="F1096" s="7">
        <v>1</v>
      </c>
    </row>
    <row r="1097" spans="3:6" ht="15" hidden="1" customHeight="1">
      <c r="C1097" s="7" t="s">
        <v>162</v>
      </c>
      <c r="D1097" s="7" t="s">
        <v>158</v>
      </c>
      <c r="E1097" s="7">
        <v>5</v>
      </c>
      <c r="F1097" s="7">
        <v>1</v>
      </c>
    </row>
    <row r="1098" spans="3:6" ht="15" hidden="1" customHeight="1">
      <c r="C1098" s="7" t="s">
        <v>163</v>
      </c>
      <c r="D1098" s="7" t="s">
        <v>164</v>
      </c>
      <c r="E1098" s="7">
        <v>6</v>
      </c>
      <c r="F1098" s="7">
        <v>1</v>
      </c>
    </row>
    <row r="1099" spans="3:6" ht="15" hidden="1" customHeight="1">
      <c r="C1099" s="7" t="s">
        <v>165</v>
      </c>
      <c r="D1099" s="7" t="s">
        <v>164</v>
      </c>
      <c r="E1099" s="7">
        <v>6</v>
      </c>
      <c r="F1099" s="7">
        <v>1</v>
      </c>
    </row>
    <row r="1100" spans="3:6" ht="15" hidden="1" customHeight="1">
      <c r="C1100" s="7" t="s">
        <v>20</v>
      </c>
      <c r="D1100" s="7" t="s">
        <v>164</v>
      </c>
      <c r="E1100" s="7">
        <v>6</v>
      </c>
      <c r="F1100" s="7">
        <v>1</v>
      </c>
    </row>
    <row r="1101" spans="3:6" ht="15" hidden="1" customHeight="1">
      <c r="C1101" s="7" t="s">
        <v>166</v>
      </c>
      <c r="D1101" s="7" t="s">
        <v>164</v>
      </c>
      <c r="E1101" s="7">
        <v>6</v>
      </c>
      <c r="F1101" s="7">
        <v>1</v>
      </c>
    </row>
    <row r="1102" spans="3:6" ht="15" hidden="1" customHeight="1">
      <c r="C1102" s="7" t="s">
        <v>167</v>
      </c>
      <c r="D1102" s="7" t="s">
        <v>164</v>
      </c>
      <c r="E1102" s="7">
        <v>6</v>
      </c>
      <c r="F1102" s="7">
        <v>1</v>
      </c>
    </row>
    <row r="1103" spans="3:6" ht="15" hidden="1" customHeight="1">
      <c r="C1103" s="7" t="s">
        <v>168</v>
      </c>
      <c r="D1103" s="7" t="s">
        <v>164</v>
      </c>
      <c r="E1103" s="7">
        <v>6</v>
      </c>
      <c r="F1103" s="7">
        <v>1</v>
      </c>
    </row>
    <row r="1104" spans="3:6" ht="15" hidden="1" customHeight="1">
      <c r="C1104" s="7" t="s">
        <v>169</v>
      </c>
      <c r="D1104" s="7" t="s">
        <v>170</v>
      </c>
      <c r="E1104" s="7">
        <v>7</v>
      </c>
      <c r="F1104" s="7">
        <v>1</v>
      </c>
    </row>
    <row r="1105" spans="3:6" ht="15" hidden="1" customHeight="1">
      <c r="C1105" s="7" t="s">
        <v>171</v>
      </c>
      <c r="D1105" s="7" t="s">
        <v>170</v>
      </c>
      <c r="E1105" s="7">
        <v>7</v>
      </c>
      <c r="F1105" s="7">
        <v>1</v>
      </c>
    </row>
    <row r="1106" spans="3:6" ht="15" hidden="1" customHeight="1">
      <c r="C1106" s="7" t="s">
        <v>172</v>
      </c>
      <c r="D1106" s="7" t="s">
        <v>170</v>
      </c>
      <c r="E1106" s="7">
        <v>7</v>
      </c>
      <c r="F1106" s="7">
        <v>1</v>
      </c>
    </row>
    <row r="1107" spans="3:6" ht="15" hidden="1" customHeight="1">
      <c r="C1107" s="7" t="s">
        <v>173</v>
      </c>
      <c r="D1107" s="7" t="s">
        <v>170</v>
      </c>
      <c r="E1107" s="7">
        <v>7</v>
      </c>
      <c r="F1107" s="7">
        <v>1</v>
      </c>
    </row>
    <row r="1108" spans="3:6" ht="15" hidden="1" customHeight="1">
      <c r="C1108" s="7" t="s">
        <v>174</v>
      </c>
      <c r="D1108" s="7" t="s">
        <v>170</v>
      </c>
      <c r="E1108" s="7">
        <v>7</v>
      </c>
      <c r="F1108" s="7">
        <v>1</v>
      </c>
    </row>
    <row r="1109" spans="3:6" ht="15" hidden="1" customHeight="1">
      <c r="C1109" s="7" t="s">
        <v>175</v>
      </c>
      <c r="D1109" s="7" t="s">
        <v>176</v>
      </c>
      <c r="E1109" s="7">
        <v>8</v>
      </c>
      <c r="F1109" s="7">
        <v>1</v>
      </c>
    </row>
    <row r="1110" spans="3:6" ht="15" hidden="1" customHeight="1">
      <c r="C1110" s="7" t="s">
        <v>177</v>
      </c>
      <c r="D1110" s="7" t="s">
        <v>176</v>
      </c>
      <c r="E1110" s="7">
        <v>8</v>
      </c>
      <c r="F1110" s="7">
        <v>1</v>
      </c>
    </row>
    <row r="1111" spans="3:6" ht="15" hidden="1" customHeight="1">
      <c r="C1111" s="7" t="s">
        <v>178</v>
      </c>
      <c r="D1111" s="7" t="s">
        <v>176</v>
      </c>
      <c r="E1111" s="7">
        <v>8</v>
      </c>
      <c r="F1111" s="7">
        <v>1</v>
      </c>
    </row>
    <row r="1112" spans="3:6" ht="15" hidden="1" customHeight="1">
      <c r="C1112" s="7" t="s">
        <v>179</v>
      </c>
      <c r="D1112" s="7" t="s">
        <v>176</v>
      </c>
      <c r="E1112" s="7">
        <v>8</v>
      </c>
      <c r="F1112" s="7">
        <v>1</v>
      </c>
    </row>
    <row r="1113" spans="3:6" ht="15" hidden="1" customHeight="1">
      <c r="C1113" s="7" t="s">
        <v>180</v>
      </c>
      <c r="D1113" s="7" t="s">
        <v>181</v>
      </c>
      <c r="E1113" s="7">
        <v>9</v>
      </c>
      <c r="F1113" s="7">
        <v>1</v>
      </c>
    </row>
    <row r="1114" spans="3:6" ht="15" hidden="1" customHeight="1">
      <c r="C1114" s="7" t="s">
        <v>182</v>
      </c>
      <c r="D1114" s="7" t="s">
        <v>181</v>
      </c>
      <c r="E1114" s="7">
        <v>9</v>
      </c>
      <c r="F1114" s="7">
        <v>1</v>
      </c>
    </row>
    <row r="1115" spans="3:6" ht="15" hidden="1" customHeight="1">
      <c r="C1115" s="7" t="s">
        <v>183</v>
      </c>
      <c r="D1115" s="7" t="s">
        <v>181</v>
      </c>
      <c r="E1115" s="7">
        <v>9</v>
      </c>
      <c r="F1115" s="7">
        <v>1</v>
      </c>
    </row>
    <row r="1116" spans="3:6" ht="15" hidden="1" customHeight="1">
      <c r="C1116" s="7" t="s">
        <v>184</v>
      </c>
      <c r="D1116" s="7" t="s">
        <v>181</v>
      </c>
      <c r="E1116" s="7">
        <v>9</v>
      </c>
      <c r="F1116" s="7">
        <v>1</v>
      </c>
    </row>
    <row r="1117" spans="3:6" ht="15" hidden="1" customHeight="1">
      <c r="C1117" s="7" t="s">
        <v>185</v>
      </c>
      <c r="D1117" s="7" t="s">
        <v>181</v>
      </c>
      <c r="E1117" s="7">
        <v>9</v>
      </c>
      <c r="F1117" s="7">
        <v>1</v>
      </c>
    </row>
    <row r="1118" spans="3:6" ht="15" hidden="1" customHeight="1">
      <c r="C1118" s="7" t="s">
        <v>186</v>
      </c>
      <c r="D1118" s="7" t="s">
        <v>181</v>
      </c>
      <c r="E1118" s="7">
        <v>9</v>
      </c>
      <c r="F1118" s="7">
        <v>1</v>
      </c>
    </row>
    <row r="1119" spans="3:6" ht="15" hidden="1" customHeight="1">
      <c r="C1119" s="7" t="s">
        <v>187</v>
      </c>
      <c r="D1119" s="7" t="s">
        <v>181</v>
      </c>
      <c r="E1119" s="7">
        <v>9</v>
      </c>
      <c r="F1119" s="7">
        <v>1</v>
      </c>
    </row>
    <row r="1120" spans="3:6" ht="15" hidden="1" customHeight="1">
      <c r="C1120" s="7" t="s">
        <v>188</v>
      </c>
      <c r="D1120" s="7" t="s">
        <v>189</v>
      </c>
      <c r="E1120" s="7">
        <v>10</v>
      </c>
      <c r="F1120" s="7">
        <v>10</v>
      </c>
    </row>
    <row r="1121" ht="15" hidden="1" customHeight="1"/>
  </sheetData>
  <sheetProtection algorithmName="SHA-512" hashValue="bYU6fT0FiyKjFQsOMlxEr4q5bDpOrzhxOZJPHzklAdii9s2cAqPiKpLxToqKarYLhx9bIUiOMPlenq2Ry22IrA==" saltValue="pYLMdMkzIUeldsMnpBC9hw==" spinCount="100000" sheet="1" objects="1" scenarios="1"/>
  <mergeCells count="3">
    <mergeCell ref="D2:K2"/>
    <mergeCell ref="D4:G4"/>
    <mergeCell ref="H4:K4"/>
  </mergeCells>
  <phoneticPr fontId="23"/>
  <dataValidations count="3">
    <dataValidation type="list" allowBlank="1" showInputMessage="1" showErrorMessage="1" promptTitle="選択してください" sqref="D7:K7" xr:uid="{701F56C7-DC14-45B7-B645-EF3623711FCA}">
      <formula1>"単車、トレーラー"</formula1>
    </dataValidation>
    <dataValidation type="list" allowBlank="1" showInputMessage="1" showErrorMessage="1" sqref="D6:K6" xr:uid="{59D73920-1B52-4420-8458-8C767E6E8AF0}">
      <formula1>$C$1074:$C$1120</formula1>
    </dataValidation>
    <dataValidation type="list" allowBlank="1" showInputMessage="1" showErrorMessage="1" sqref="D7:K7" xr:uid="{4004C4C7-9CD0-4FEE-8BF5-781AD707876D}">
      <formula1>$D$183:$D$184</formula1>
    </dataValidation>
  </dataValidations>
  <pageMargins left="0.25" right="0.25" top="0.75" bottom="0.75" header="0.3" footer="0.3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回答票</vt:lpstr>
      <vt:lpstr>標準的運賃算出シート</vt:lpstr>
      <vt:lpstr>R2標準的運賃算出</vt:lpstr>
      <vt:lpstr>'R2標準的運賃算出'!Print_Area</vt:lpstr>
      <vt:lpstr>回答票!Print_Area</vt:lpstr>
      <vt:lpstr>標準的運賃算出シート!Print_Area</vt:lpstr>
      <vt:lpstr>'R2標準的運賃算出'!Print_Titles</vt:lpstr>
      <vt:lpstr>回答票!Print_Titles</vt:lpstr>
      <vt:lpstr>標準的運賃算出シート!Print_Titles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　</cp:lastModifiedBy>
  <cp:revision>2</cp:revision>
  <cp:lastPrinted>2025-03-10T05:03:41Z</cp:lastPrinted>
  <dcterms:created xsi:type="dcterms:W3CDTF">2023-04-19T10:20:00Z</dcterms:created>
  <dcterms:modified xsi:type="dcterms:W3CDTF">2025-03-10T05:13:43Z</dcterms:modified>
</cp:coreProperties>
</file>